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1"/>
  <workbookPr codeName="ThisWorkbook"/>
  <mc:AlternateContent xmlns:mc="http://schemas.openxmlformats.org/markup-compatibility/2006">
    <mc:Choice Requires="x15">
      <x15ac:absPath xmlns:x15ac="http://schemas.microsoft.com/office/spreadsheetml/2010/11/ac" url="C:\Users\PC\Downloads\"/>
    </mc:Choice>
  </mc:AlternateContent>
  <xr:revisionPtr revIDLastSave="2" documentId="13_ncr:1_{07644834-7AD4-45E0-859D-1AAD35A3DCD2}" xr6:coauthVersionLast="47" xr6:coauthVersionMax="47" xr10:uidLastSave="{5F805A9D-6B0D-4B29-9748-27CBAAD495B2}"/>
  <bookViews>
    <workbookView xWindow="-120" yWindow="-120" windowWidth="29040" windowHeight="15720" tabRatio="725" xr2:uid="{00000000-000D-0000-FFFF-FFFF00000000}"/>
  </bookViews>
  <sheets>
    <sheet name="&lt;見本&gt;入力シート" sheetId="19" r:id="rId1"/>
    <sheet name="入力シート" sheetId="13" r:id="rId2"/>
    <sheet name="交付申請書" sheetId="23" r:id="rId3"/>
    <sheet name="別紙" sheetId="16" r:id="rId4"/>
    <sheet name="実績報告書" sheetId="24" r:id="rId5"/>
    <sheet name="別紙 (2)" sheetId="27" r:id="rId6"/>
    <sheet name="請求書" sheetId="11" r:id="rId7"/>
    <sheet name="検収調書A" sheetId="17" r:id="rId8"/>
    <sheet name="検収調書B" sheetId="18" r:id="rId9"/>
  </sheets>
  <definedNames>
    <definedName name="_xlnm.Print_Area" localSheetId="0">'&lt;見本&gt;入力シート'!$A$1:$BJ$135</definedName>
    <definedName name="_xlnm.Print_Area" localSheetId="7">検収調書A!$B$1:$AI$68</definedName>
    <definedName name="_xlnm.Print_Area" localSheetId="8">検収調書B!$B$1:$AI$56</definedName>
    <definedName name="_xlnm.Print_Area" localSheetId="2">交付申請書!$A$1:$AI$42</definedName>
    <definedName name="_xlnm.Print_Area" localSheetId="4">実績報告書!$A$1:$AI$36</definedName>
    <definedName name="_xlnm.Print_Area" localSheetId="6">請求書!$A$1:$AI$40</definedName>
    <definedName name="_xlnm.Print_Area" localSheetId="1">入力シート!$A$1:$BI$135</definedName>
    <definedName name="_xlnm.Print_Area" localSheetId="3">別紙!$B$1:$BE$101</definedName>
    <definedName name="_xlnm.Print_Area" localSheetId="5">'別紙 (2)'!$B$1:$BE$101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27" l="1"/>
  <c r="M11" i="27"/>
  <c r="M12" i="27"/>
  <c r="M13" i="27"/>
  <c r="M14" i="27"/>
  <c r="M15" i="27"/>
  <c r="M16" i="27"/>
  <c r="M17" i="27"/>
  <c r="M18" i="27"/>
  <c r="M19" i="27"/>
  <c r="M20" i="27"/>
  <c r="M21" i="27"/>
  <c r="M22" i="27"/>
  <c r="M23" i="27"/>
  <c r="M24" i="27"/>
  <c r="M25" i="27"/>
  <c r="M26" i="27"/>
  <c r="M27" i="27"/>
  <c r="M28" i="27"/>
  <c r="M9" i="27"/>
  <c r="M10" i="16"/>
  <c r="M11" i="16"/>
  <c r="M12" i="16"/>
  <c r="M13" i="16"/>
  <c r="M14" i="16"/>
  <c r="M15" i="16"/>
  <c r="M16" i="16"/>
  <c r="M17" i="16"/>
  <c r="M18" i="16"/>
  <c r="M19" i="16"/>
  <c r="M20" i="16"/>
  <c r="M21" i="16"/>
  <c r="M22" i="16"/>
  <c r="M23" i="16"/>
  <c r="M24" i="16"/>
  <c r="M25" i="16"/>
  <c r="M26" i="16"/>
  <c r="M27" i="16"/>
  <c r="M28" i="16"/>
  <c r="M9" i="16"/>
  <c r="O27" i="24"/>
  <c r="Q25" i="11"/>
  <c r="AU100" i="27"/>
  <c r="AP100" i="27"/>
  <c r="AK100" i="27"/>
  <c r="AC100" i="27"/>
  <c r="X100" i="27"/>
  <c r="S100" i="27"/>
  <c r="K100" i="27"/>
  <c r="AU99" i="27"/>
  <c r="AP99" i="27"/>
  <c r="AK99" i="27"/>
  <c r="AC99" i="27"/>
  <c r="X99" i="27"/>
  <c r="S99" i="27"/>
  <c r="K99" i="27"/>
  <c r="L97" i="27"/>
  <c r="K97" i="27"/>
  <c r="K96" i="27"/>
  <c r="Q86" i="27"/>
  <c r="M78" i="27"/>
  <c r="M77" i="27"/>
  <c r="AY69" i="27"/>
  <c r="AY68" i="27"/>
  <c r="AJ68" i="27"/>
  <c r="AB68" i="27"/>
  <c r="BF66" i="27"/>
  <c r="AA66" i="27"/>
  <c r="Q84" i="27" s="1"/>
  <c r="AS64" i="27"/>
  <c r="AN64" i="27"/>
  <c r="Q64" i="27"/>
  <c r="M64" i="27"/>
  <c r="D64" i="27"/>
  <c r="AS63" i="27"/>
  <c r="AN63" i="27"/>
  <c r="M63" i="27"/>
  <c r="D63" i="27"/>
  <c r="AS62" i="27"/>
  <c r="AN62" i="27"/>
  <c r="Q62" i="27"/>
  <c r="M62" i="27"/>
  <c r="D62" i="27"/>
  <c r="AS61" i="27"/>
  <c r="AN61" i="27"/>
  <c r="M61" i="27"/>
  <c r="Q61" i="27" s="1"/>
  <c r="D61" i="27"/>
  <c r="BA59" i="27"/>
  <c r="AV59" i="27"/>
  <c r="AN59" i="27"/>
  <c r="M59" i="27"/>
  <c r="Q59" i="27" s="1"/>
  <c r="D59" i="27"/>
  <c r="BA58" i="27"/>
  <c r="AV58" i="27"/>
  <c r="AN58" i="27"/>
  <c r="M58" i="27"/>
  <c r="Q58" i="27" s="1"/>
  <c r="D58" i="27"/>
  <c r="BA57" i="27"/>
  <c r="AV57" i="27"/>
  <c r="AN57" i="27"/>
  <c r="M57" i="27"/>
  <c r="Q57" i="27" s="1"/>
  <c r="D57" i="27"/>
  <c r="BA56" i="27"/>
  <c r="AV56" i="27"/>
  <c r="AN56" i="27"/>
  <c r="M56" i="27"/>
  <c r="Q56" i="27" s="1"/>
  <c r="D56" i="27"/>
  <c r="BA55" i="27"/>
  <c r="AV55" i="27"/>
  <c r="AN55" i="27"/>
  <c r="M55" i="27"/>
  <c r="Q55" i="27" s="1"/>
  <c r="D55" i="27"/>
  <c r="BA54" i="27"/>
  <c r="AV54" i="27"/>
  <c r="AN54" i="27"/>
  <c r="M54" i="27"/>
  <c r="Q54" i="27" s="1"/>
  <c r="D54" i="27"/>
  <c r="AO51" i="27"/>
  <c r="Q51" i="27"/>
  <c r="M51" i="27"/>
  <c r="D51" i="27"/>
  <c r="AO50" i="27"/>
  <c r="Q50" i="27"/>
  <c r="M50" i="27"/>
  <c r="D50" i="27"/>
  <c r="AO49" i="27"/>
  <c r="Q49" i="27"/>
  <c r="M49" i="27"/>
  <c r="D49" i="27"/>
  <c r="AO48" i="27"/>
  <c r="Q48" i="27"/>
  <c r="M48" i="27"/>
  <c r="D48" i="27"/>
  <c r="AO47" i="27"/>
  <c r="Q47" i="27"/>
  <c r="M47" i="27"/>
  <c r="D47" i="27"/>
  <c r="AO46" i="27"/>
  <c r="Q46" i="27"/>
  <c r="M46" i="27"/>
  <c r="D46" i="27"/>
  <c r="AO45" i="27"/>
  <c r="Q45" i="27"/>
  <c r="M45" i="27"/>
  <c r="D45" i="27"/>
  <c r="AO44" i="27"/>
  <c r="Q44" i="27"/>
  <c r="M44" i="27"/>
  <c r="D44" i="27"/>
  <c r="AO43" i="27"/>
  <c r="Q43" i="27"/>
  <c r="M43" i="27"/>
  <c r="D43" i="27"/>
  <c r="AO42" i="27"/>
  <c r="Q42" i="27"/>
  <c r="M42" i="27"/>
  <c r="D42" i="27"/>
  <c r="AO40" i="27"/>
  <c r="Q40" i="27"/>
  <c r="M40" i="27"/>
  <c r="D40" i="27"/>
  <c r="AO39" i="27"/>
  <c r="Q39" i="27"/>
  <c r="M39" i="27"/>
  <c r="D39" i="27"/>
  <c r="AO38" i="27"/>
  <c r="Q38" i="27"/>
  <c r="M38" i="27"/>
  <c r="D38" i="27"/>
  <c r="AO37" i="27"/>
  <c r="Q37" i="27"/>
  <c r="M37" i="27"/>
  <c r="D37" i="27"/>
  <c r="AO36" i="27"/>
  <c r="Q36" i="27"/>
  <c r="M36" i="27"/>
  <c r="D36" i="27"/>
  <c r="AO35" i="27"/>
  <c r="Y35" i="27"/>
  <c r="X35" i="27"/>
  <c r="Q35" i="27"/>
  <c r="M35" i="27"/>
  <c r="D35" i="27"/>
  <c r="AO34" i="27"/>
  <c r="Y34" i="27"/>
  <c r="X34" i="27"/>
  <c r="Q34" i="27"/>
  <c r="M34" i="27"/>
  <c r="D34" i="27"/>
  <c r="AO33" i="27"/>
  <c r="Y33" i="27"/>
  <c r="X33" i="27"/>
  <c r="Q33" i="27"/>
  <c r="M33" i="27"/>
  <c r="D33" i="27"/>
  <c r="AO32" i="27"/>
  <c r="Y32" i="27"/>
  <c r="X32" i="27"/>
  <c r="Q32" i="27"/>
  <c r="M32" i="27"/>
  <c r="D32" i="27"/>
  <c r="AO31" i="27"/>
  <c r="Y31" i="27"/>
  <c r="X31" i="27"/>
  <c r="Q31" i="27"/>
  <c r="M31" i="27"/>
  <c r="D31" i="27"/>
  <c r="Y28" i="27"/>
  <c r="X28" i="27"/>
  <c r="U28" i="27"/>
  <c r="T28" i="27"/>
  <c r="Q28" i="27"/>
  <c r="D28" i="27"/>
  <c r="Y27" i="27"/>
  <c r="X27" i="27"/>
  <c r="U27" i="27"/>
  <c r="T27" i="27"/>
  <c r="Q27" i="27"/>
  <c r="D27" i="27"/>
  <c r="Y26" i="27"/>
  <c r="X26" i="27"/>
  <c r="U26" i="27"/>
  <c r="T26" i="27"/>
  <c r="Q26" i="27"/>
  <c r="D26" i="27"/>
  <c r="Y25" i="27"/>
  <c r="X25" i="27"/>
  <c r="U25" i="27"/>
  <c r="T25" i="27"/>
  <c r="Q25" i="27"/>
  <c r="D25" i="27"/>
  <c r="Y24" i="27"/>
  <c r="X24" i="27"/>
  <c r="U24" i="27"/>
  <c r="T24" i="27"/>
  <c r="Q24" i="27"/>
  <c r="D24" i="27"/>
  <c r="Y23" i="27"/>
  <c r="X23" i="27"/>
  <c r="U23" i="27"/>
  <c r="T23" i="27"/>
  <c r="Q23" i="27"/>
  <c r="D23" i="27"/>
  <c r="Y22" i="27"/>
  <c r="X22" i="27"/>
  <c r="U22" i="27"/>
  <c r="T22" i="27"/>
  <c r="Q22" i="27"/>
  <c r="D22" i="27"/>
  <c r="Y21" i="27"/>
  <c r="X21" i="27"/>
  <c r="U21" i="27"/>
  <c r="T21" i="27"/>
  <c r="Q21" i="27"/>
  <c r="D21" i="27"/>
  <c r="Y20" i="27"/>
  <c r="X20" i="27"/>
  <c r="U20" i="27"/>
  <c r="T20" i="27"/>
  <c r="Q20" i="27"/>
  <c r="D20" i="27"/>
  <c r="Y19" i="27"/>
  <c r="X19" i="27"/>
  <c r="U19" i="27"/>
  <c r="T19" i="27"/>
  <c r="Q19" i="27"/>
  <c r="D19" i="27"/>
  <c r="Y18" i="27"/>
  <c r="X18" i="27"/>
  <c r="U18" i="27"/>
  <c r="T18" i="27"/>
  <c r="Q18" i="27"/>
  <c r="D18" i="27"/>
  <c r="Y17" i="27"/>
  <c r="X17" i="27"/>
  <c r="U17" i="27"/>
  <c r="T17" i="27"/>
  <c r="Q17" i="27"/>
  <c r="D17" i="27"/>
  <c r="Y16" i="27"/>
  <c r="X16" i="27"/>
  <c r="U16" i="27"/>
  <c r="T16" i="27"/>
  <c r="Q16" i="27"/>
  <c r="D16" i="27"/>
  <c r="Y15" i="27"/>
  <c r="X15" i="27"/>
  <c r="U15" i="27"/>
  <c r="T15" i="27"/>
  <c r="Q15" i="27"/>
  <c r="D15" i="27"/>
  <c r="Y14" i="27"/>
  <c r="X14" i="27"/>
  <c r="U14" i="27"/>
  <c r="T14" i="27"/>
  <c r="Q14" i="27"/>
  <c r="D14" i="27"/>
  <c r="Y13" i="27"/>
  <c r="X13" i="27"/>
  <c r="U13" i="27"/>
  <c r="T13" i="27"/>
  <c r="Q13" i="27"/>
  <c r="D13" i="27"/>
  <c r="Y12" i="27"/>
  <c r="X12" i="27"/>
  <c r="U12" i="27"/>
  <c r="T12" i="27"/>
  <c r="Q12" i="27"/>
  <c r="D12" i="27"/>
  <c r="Y11" i="27"/>
  <c r="X11" i="27"/>
  <c r="U11" i="27"/>
  <c r="T11" i="27"/>
  <c r="Q11" i="27"/>
  <c r="D11" i="27"/>
  <c r="Y10" i="27"/>
  <c r="X10" i="27"/>
  <c r="U10" i="27"/>
  <c r="T10" i="27"/>
  <c r="Q10" i="27"/>
  <c r="D10" i="27"/>
  <c r="Y9" i="27"/>
  <c r="X9" i="27"/>
  <c r="U9" i="27"/>
  <c r="T9" i="27"/>
  <c r="Q9" i="27"/>
  <c r="M66" i="27"/>
  <c r="O26" i="24" s="1"/>
  <c r="D9" i="27"/>
  <c r="BF8" i="27"/>
  <c r="AA25" i="27" s="1"/>
  <c r="AE25" i="27" s="1"/>
  <c r="AQ8" i="27"/>
  <c r="AE66" i="27" l="1"/>
  <c r="Q85" i="27" s="1"/>
  <c r="Q92" i="27" s="1"/>
  <c r="AA17" i="27"/>
  <c r="AE17" i="27" s="1"/>
  <c r="AA26" i="27"/>
  <c r="AE26" i="27" s="1"/>
  <c r="Y36" i="27"/>
  <c r="X36" i="27" s="1"/>
  <c r="Y37" i="27"/>
  <c r="X37" i="27" s="1"/>
  <c r="Y38" i="27"/>
  <c r="X38" i="27" s="1"/>
  <c r="Y39" i="27"/>
  <c r="X39" i="27" s="1"/>
  <c r="Y40" i="27"/>
  <c r="X40" i="27" s="1"/>
  <c r="Y42" i="27"/>
  <c r="X42" i="27" s="1"/>
  <c r="Y43" i="27"/>
  <c r="X43" i="27" s="1"/>
  <c r="Y44" i="27"/>
  <c r="X44" i="27" s="1"/>
  <c r="Y45" i="27"/>
  <c r="X45" i="27" s="1"/>
  <c r="Y46" i="27"/>
  <c r="X46" i="27" s="1"/>
  <c r="Y47" i="27"/>
  <c r="X47" i="27" s="1"/>
  <c r="Y48" i="27"/>
  <c r="X48" i="27" s="1"/>
  <c r="Y49" i="27"/>
  <c r="X49" i="27" s="1"/>
  <c r="Y50" i="27"/>
  <c r="X50" i="27" s="1"/>
  <c r="Y51" i="27"/>
  <c r="X51" i="27" s="1"/>
  <c r="Q63" i="27"/>
  <c r="AA64" i="27"/>
  <c r="AE64" i="27" s="1"/>
  <c r="AA13" i="27"/>
  <c r="AE13" i="27" s="1"/>
  <c r="AA54" i="27"/>
  <c r="AE54" i="27" s="1"/>
  <c r="AA55" i="27"/>
  <c r="AE55" i="27" s="1"/>
  <c r="AA56" i="27"/>
  <c r="AE56" i="27" s="1"/>
  <c r="AA57" i="27"/>
  <c r="AE57" i="27" s="1"/>
  <c r="AA58" i="27"/>
  <c r="AE58" i="27" s="1"/>
  <c r="AA59" i="27"/>
  <c r="AE59" i="27" s="1"/>
  <c r="AA61" i="27"/>
  <c r="AE61" i="27" s="1"/>
  <c r="AL86" i="27"/>
  <c r="AA10" i="27"/>
  <c r="AE10" i="27" s="1"/>
  <c r="AA14" i="27"/>
  <c r="AE14" i="27" s="1"/>
  <c r="AA18" i="27"/>
  <c r="AE18" i="27" s="1"/>
  <c r="AA22" i="27"/>
  <c r="AE22" i="27" s="1"/>
  <c r="AA11" i="27"/>
  <c r="AE11" i="27" s="1"/>
  <c r="AA15" i="27"/>
  <c r="AE15" i="27" s="1"/>
  <c r="AA19" i="27"/>
  <c r="AE19" i="27" s="1"/>
  <c r="AA23" i="27"/>
  <c r="AE23" i="27" s="1"/>
  <c r="AA27" i="27"/>
  <c r="AE27" i="27" s="1"/>
  <c r="AA31" i="27"/>
  <c r="AE31" i="27" s="1"/>
  <c r="AA32" i="27"/>
  <c r="AE32" i="27" s="1"/>
  <c r="AA33" i="27"/>
  <c r="AE33" i="27" s="1"/>
  <c r="AA34" i="27"/>
  <c r="AE34" i="27" s="1"/>
  <c r="AA35" i="27"/>
  <c r="AE35" i="27" s="1"/>
  <c r="AA36" i="27"/>
  <c r="AE36" i="27" s="1"/>
  <c r="AA37" i="27"/>
  <c r="AE37" i="27" s="1"/>
  <c r="AA38" i="27"/>
  <c r="AE38" i="27" s="1"/>
  <c r="AA39" i="27"/>
  <c r="AE39" i="27" s="1"/>
  <c r="AA40" i="27"/>
  <c r="AE40" i="27" s="1"/>
  <c r="AA42" i="27"/>
  <c r="AE42" i="27" s="1"/>
  <c r="AA43" i="27"/>
  <c r="AE43" i="27" s="1"/>
  <c r="AA44" i="27"/>
  <c r="AE44" i="27" s="1"/>
  <c r="AA45" i="27"/>
  <c r="AE45" i="27" s="1"/>
  <c r="AA46" i="27"/>
  <c r="AE46" i="27" s="1"/>
  <c r="AA47" i="27"/>
  <c r="AE47" i="27" s="1"/>
  <c r="AA48" i="27"/>
  <c r="AE48" i="27" s="1"/>
  <c r="AA49" i="27"/>
  <c r="AE49" i="27" s="1"/>
  <c r="AA50" i="27"/>
  <c r="AE50" i="27" s="1"/>
  <c r="AA51" i="27"/>
  <c r="AE51" i="27" s="1"/>
  <c r="AA63" i="27"/>
  <c r="AE63" i="27" s="1"/>
  <c r="AL85" i="27"/>
  <c r="AA9" i="27"/>
  <c r="AE9" i="27" s="1"/>
  <c r="AA21" i="27"/>
  <c r="AE21" i="27" s="1"/>
  <c r="AL84" i="27"/>
  <c r="AL92" i="27" s="1"/>
  <c r="AS92" i="27" s="1"/>
  <c r="AA12" i="27"/>
  <c r="AE12" i="27" s="1"/>
  <c r="AA16" i="27"/>
  <c r="AE16" i="27" s="1"/>
  <c r="AA20" i="27"/>
  <c r="AE20" i="27" s="1"/>
  <c r="AA24" i="27"/>
  <c r="AE24" i="27" s="1"/>
  <c r="AA28" i="27"/>
  <c r="AE28" i="27" s="1"/>
  <c r="AA62" i="27"/>
  <c r="AE62" i="27" s="1"/>
  <c r="L97" i="16" l="1"/>
  <c r="X10" i="16"/>
  <c r="X11" i="16"/>
  <c r="X12" i="16"/>
  <c r="X13" i="16"/>
  <c r="X14" i="16"/>
  <c r="X15" i="16"/>
  <c r="X16" i="16"/>
  <c r="X17" i="16"/>
  <c r="X18" i="16"/>
  <c r="X19" i="16"/>
  <c r="X20" i="16"/>
  <c r="X21" i="16"/>
  <c r="X22" i="16"/>
  <c r="X23" i="16"/>
  <c r="X24" i="16"/>
  <c r="X25" i="16"/>
  <c r="X26" i="16"/>
  <c r="X27" i="16"/>
  <c r="X9" i="16"/>
  <c r="Y10" i="16"/>
  <c r="Y11" i="16"/>
  <c r="Y12" i="16"/>
  <c r="Y13" i="16"/>
  <c r="Y14" i="16"/>
  <c r="Y15" i="16"/>
  <c r="Y16" i="16"/>
  <c r="Y17" i="16"/>
  <c r="Y18" i="16"/>
  <c r="Y19" i="16"/>
  <c r="Y20" i="16"/>
  <c r="Y21" i="16"/>
  <c r="Y22" i="16"/>
  <c r="Y23" i="16"/>
  <c r="Y24" i="16"/>
  <c r="Y25" i="16"/>
  <c r="Y26" i="16"/>
  <c r="Y27" i="16"/>
  <c r="Y28" i="16"/>
  <c r="Y9" i="16"/>
  <c r="X28" i="16"/>
  <c r="N18" i="13"/>
  <c r="BC15" i="13"/>
  <c r="F132" i="13" l="1"/>
  <c r="Q28" i="16" l="1"/>
  <c r="U9" i="16" l="1"/>
  <c r="T9" i="16"/>
  <c r="Q9" i="16"/>
  <c r="D9" i="16"/>
  <c r="U10" i="16"/>
  <c r="U11" i="16"/>
  <c r="U12" i="16"/>
  <c r="U13" i="16"/>
  <c r="U14" i="16"/>
  <c r="U15" i="16"/>
  <c r="U16" i="16"/>
  <c r="U17" i="16"/>
  <c r="U18" i="16"/>
  <c r="U19" i="16"/>
  <c r="U20" i="16"/>
  <c r="U21" i="16"/>
  <c r="U22" i="16"/>
  <c r="U23" i="16"/>
  <c r="U24" i="16"/>
  <c r="U25" i="16"/>
  <c r="U26" i="16"/>
  <c r="U27" i="16"/>
  <c r="U28" i="16"/>
  <c r="T10" i="16"/>
  <c r="T11" i="16"/>
  <c r="T12" i="16"/>
  <c r="T13" i="16"/>
  <c r="T14" i="16"/>
  <c r="T15" i="16"/>
  <c r="T16" i="16"/>
  <c r="T17" i="16"/>
  <c r="T18" i="16"/>
  <c r="T19" i="16"/>
  <c r="T20" i="16"/>
  <c r="T21" i="16"/>
  <c r="T22" i="16"/>
  <c r="T23" i="16"/>
  <c r="T24" i="16"/>
  <c r="T25" i="16"/>
  <c r="T26" i="16"/>
  <c r="T27" i="16"/>
  <c r="T28" i="16"/>
  <c r="Q10" i="16"/>
  <c r="Q11" i="16"/>
  <c r="Q12" i="16"/>
  <c r="Q13" i="16"/>
  <c r="Q14" i="16"/>
  <c r="Q15" i="16"/>
  <c r="Q16" i="16"/>
  <c r="Q17" i="16"/>
  <c r="Q18" i="16"/>
  <c r="Q19" i="16"/>
  <c r="Q20" i="16"/>
  <c r="Q21" i="16"/>
  <c r="Q22" i="16"/>
  <c r="Q23" i="16"/>
  <c r="Q24" i="16"/>
  <c r="Q25" i="16"/>
  <c r="Q26" i="16"/>
  <c r="Q27" i="16"/>
  <c r="D10" i="16"/>
  <c r="D11" i="16"/>
  <c r="D12" i="16"/>
  <c r="D13" i="16"/>
  <c r="D14" i="16"/>
  <c r="D15" i="16"/>
  <c r="D16" i="16"/>
  <c r="D17" i="16"/>
  <c r="D18" i="16"/>
  <c r="D19" i="16"/>
  <c r="D20" i="16"/>
  <c r="D21" i="16"/>
  <c r="D22" i="16"/>
  <c r="D23" i="16"/>
  <c r="D24" i="16"/>
  <c r="D25" i="16"/>
  <c r="D26" i="16"/>
  <c r="D27" i="16"/>
  <c r="D28" i="16"/>
  <c r="AL84" i="16" l="1"/>
  <c r="Q36" i="16"/>
  <c r="M43" i="16" l="1"/>
  <c r="AO43" i="16" s="1"/>
  <c r="M44" i="16"/>
  <c r="AO44" i="16" s="1"/>
  <c r="M45" i="16"/>
  <c r="M46" i="16"/>
  <c r="AO46" i="16" s="1"/>
  <c r="M47" i="16"/>
  <c r="AO47" i="16" s="1"/>
  <c r="M48" i="16"/>
  <c r="AO48" i="16" s="1"/>
  <c r="M49" i="16"/>
  <c r="AO49" i="16" s="1"/>
  <c r="M50" i="16"/>
  <c r="AO50" i="16" s="1"/>
  <c r="M51" i="16"/>
  <c r="AO51" i="16" s="1"/>
  <c r="M42" i="16"/>
  <c r="D43" i="16"/>
  <c r="D44" i="16"/>
  <c r="D45" i="16"/>
  <c r="D46" i="16"/>
  <c r="D47" i="16"/>
  <c r="D48" i="16"/>
  <c r="D49" i="16"/>
  <c r="D50" i="16"/>
  <c r="D51" i="16"/>
  <c r="D42" i="16"/>
  <c r="AS62" i="16"/>
  <c r="AS63" i="16"/>
  <c r="AS64" i="16"/>
  <c r="AN62" i="16"/>
  <c r="AN63" i="16"/>
  <c r="AN64" i="16"/>
  <c r="BA55" i="16"/>
  <c r="BA56" i="16"/>
  <c r="BA57" i="16"/>
  <c r="BA58" i="16"/>
  <c r="BA59" i="16"/>
  <c r="AV55" i="16"/>
  <c r="AV56" i="16"/>
  <c r="AV57" i="16"/>
  <c r="AV58" i="16"/>
  <c r="AV59" i="16"/>
  <c r="AN55" i="16"/>
  <c r="AN56" i="16"/>
  <c r="AN57" i="16"/>
  <c r="AN58" i="16"/>
  <c r="AN59" i="16"/>
  <c r="AO45" i="16"/>
  <c r="Q32" i="16"/>
  <c r="Q33" i="16"/>
  <c r="Q34" i="16"/>
  <c r="Q35" i="16"/>
  <c r="Q37" i="16"/>
  <c r="Q38" i="16"/>
  <c r="Q39" i="16"/>
  <c r="Q40" i="16"/>
  <c r="M32" i="16"/>
  <c r="AO32" i="16" s="1"/>
  <c r="M33" i="16"/>
  <c r="AO33" i="16" s="1"/>
  <c r="M34" i="16"/>
  <c r="AO34" i="16" s="1"/>
  <c r="M35" i="16"/>
  <c r="AO35" i="16" s="1"/>
  <c r="M36" i="16"/>
  <c r="AO36" i="16" s="1"/>
  <c r="M37" i="16"/>
  <c r="AO37" i="16" s="1"/>
  <c r="M38" i="16"/>
  <c r="AO38" i="16" s="1"/>
  <c r="M39" i="16"/>
  <c r="AO39" i="16" s="1"/>
  <c r="M40" i="16"/>
  <c r="AO40" i="16" s="1"/>
  <c r="D32" i="16"/>
  <c r="D33" i="16"/>
  <c r="D34" i="16"/>
  <c r="D35" i="16"/>
  <c r="D36" i="16"/>
  <c r="D37" i="16"/>
  <c r="D38" i="16"/>
  <c r="D39" i="16"/>
  <c r="D40" i="16"/>
  <c r="AC46" i="13" l="1"/>
  <c r="AC47" i="13"/>
  <c r="AC48" i="13"/>
  <c r="AC49" i="13"/>
  <c r="AC50" i="13"/>
  <c r="AC51" i="13"/>
  <c r="AC52" i="13"/>
  <c r="AC53" i="13"/>
  <c r="AC54" i="13"/>
  <c r="AC45" i="13"/>
  <c r="E20" i="18" l="1"/>
  <c r="E19" i="18"/>
  <c r="E18" i="18"/>
  <c r="E17" i="18"/>
  <c r="E16" i="18"/>
  <c r="E15" i="18"/>
  <c r="E14" i="18"/>
  <c r="E13" i="18"/>
  <c r="E12" i="18"/>
  <c r="E11" i="18"/>
  <c r="E12" i="17"/>
  <c r="E13" i="17"/>
  <c r="E14" i="17"/>
  <c r="E15" i="17"/>
  <c r="E16" i="17"/>
  <c r="E17" i="17"/>
  <c r="E18" i="17"/>
  <c r="E19" i="17"/>
  <c r="E20" i="17"/>
  <c r="E11" i="17"/>
  <c r="Y47" i="16"/>
  <c r="Y48" i="16"/>
  <c r="Y49" i="16"/>
  <c r="Y50" i="16"/>
  <c r="Y51" i="16"/>
  <c r="M31" i="16"/>
  <c r="AL85" i="16" l="1"/>
  <c r="Y40" i="16"/>
  <c r="U14" i="24" l="1"/>
  <c r="U12" i="24"/>
  <c r="U11" i="24"/>
  <c r="Z3" i="24"/>
  <c r="Z2" i="24"/>
  <c r="U14" i="23"/>
  <c r="U13" i="11" s="1"/>
  <c r="U12" i="23"/>
  <c r="U11" i="11" s="1"/>
  <c r="U11" i="23"/>
  <c r="U10" i="11" s="1"/>
  <c r="Z3" i="23"/>
  <c r="Z2" i="23"/>
  <c r="R22" i="19" l="1"/>
  <c r="R23" i="19"/>
  <c r="R24" i="19"/>
  <c r="R25" i="19"/>
  <c r="R26" i="19"/>
  <c r="R27" i="19"/>
  <c r="R28" i="19"/>
  <c r="R29" i="19"/>
  <c r="R30" i="19"/>
  <c r="R31" i="19"/>
  <c r="R32" i="19"/>
  <c r="R33" i="19"/>
  <c r="R34" i="19"/>
  <c r="R35" i="19"/>
  <c r="R36" i="19"/>
  <c r="R37" i="19"/>
  <c r="R38" i="19"/>
  <c r="R39" i="19"/>
  <c r="R40" i="19"/>
  <c r="R21" i="19"/>
  <c r="R21" i="13"/>
  <c r="AY69" i="16" l="1"/>
  <c r="AJ68" i="16"/>
  <c r="AB68" i="16"/>
  <c r="AK101" i="13"/>
  <c r="AK100" i="13"/>
  <c r="AK99" i="13"/>
  <c r="AK98" i="13"/>
  <c r="AK98" i="19"/>
  <c r="Z59" i="13"/>
  <c r="Z60" i="13"/>
  <c r="Z61" i="13"/>
  <c r="Z62" i="13"/>
  <c r="Z63" i="13"/>
  <c r="Z64" i="13"/>
  <c r="Z65" i="13"/>
  <c r="Z66" i="13"/>
  <c r="Z67" i="13"/>
  <c r="Z58" i="13"/>
  <c r="Z58" i="19"/>
  <c r="AE58" i="19" s="1"/>
  <c r="AM46" i="13"/>
  <c r="AR46" i="13" s="1"/>
  <c r="AM47" i="13"/>
  <c r="AR47" i="13" s="1"/>
  <c r="AM48" i="13"/>
  <c r="AR48" i="13" s="1"/>
  <c r="AM49" i="13"/>
  <c r="AR49" i="13" s="1"/>
  <c r="AM50" i="13"/>
  <c r="AR50" i="13" s="1"/>
  <c r="AM51" i="13"/>
  <c r="AR51" i="13" s="1"/>
  <c r="AM52" i="13"/>
  <c r="AR52" i="13" s="1"/>
  <c r="AM53" i="13"/>
  <c r="AR53" i="13" s="1"/>
  <c r="AM54" i="13"/>
  <c r="AR54" i="13" s="1"/>
  <c r="AM45" i="13"/>
  <c r="AR45" i="13" s="1"/>
  <c r="AM45" i="19"/>
  <c r="AR45" i="19" s="1"/>
  <c r="AR48" i="19"/>
  <c r="AR49" i="19"/>
  <c r="AR50" i="19"/>
  <c r="AR51" i="19"/>
  <c r="AR52" i="19"/>
  <c r="AR53" i="19"/>
  <c r="AR54" i="19"/>
  <c r="AM46" i="19"/>
  <c r="AR46" i="19" s="1"/>
  <c r="AM47" i="19"/>
  <c r="AR47" i="19" s="1"/>
  <c r="AM48" i="19"/>
  <c r="AM49" i="19"/>
  <c r="AM50" i="19"/>
  <c r="AM51" i="19"/>
  <c r="AM52" i="19"/>
  <c r="AM53" i="19"/>
  <c r="AM54" i="19"/>
  <c r="Z59" i="19"/>
  <c r="AE59" i="19" s="1"/>
  <c r="Z60" i="19"/>
  <c r="AE60" i="19" s="1"/>
  <c r="Z61" i="19"/>
  <c r="Z63" i="19"/>
  <c r="Z64" i="19"/>
  <c r="Z65" i="19"/>
  <c r="Z66" i="19"/>
  <c r="Z67" i="19"/>
  <c r="AE61" i="19"/>
  <c r="AE63" i="19"/>
  <c r="AE64" i="19"/>
  <c r="AE65" i="19"/>
  <c r="AE66" i="19"/>
  <c r="AE67" i="19"/>
  <c r="AE62" i="19"/>
  <c r="Z62" i="19"/>
  <c r="AK99" i="19"/>
  <c r="AK101" i="19"/>
  <c r="AK100" i="19"/>
  <c r="AO101" i="19"/>
  <c r="AE67" i="13" l="1"/>
  <c r="AE63" i="13"/>
  <c r="M62" i="16"/>
  <c r="M64" i="16"/>
  <c r="M63" i="16"/>
  <c r="Q48" i="16"/>
  <c r="Q51" i="16"/>
  <c r="Q43" i="16"/>
  <c r="Q50" i="16"/>
  <c r="Q46" i="16"/>
  <c r="Q44" i="16"/>
  <c r="Q47" i="16"/>
  <c r="Q49" i="16"/>
  <c r="Q45" i="16"/>
  <c r="Q42" i="16"/>
  <c r="AE66" i="13"/>
  <c r="AE62" i="13"/>
  <c r="AE65" i="13"/>
  <c r="AE61" i="13"/>
  <c r="AE64" i="13"/>
  <c r="AE60" i="13"/>
  <c r="AE59" i="13"/>
  <c r="AE58" i="13"/>
  <c r="D73" i="19"/>
  <c r="AQ8" i="16"/>
  <c r="R22" i="13" l="1"/>
  <c r="R23" i="13"/>
  <c r="R24" i="13"/>
  <c r="R25" i="13"/>
  <c r="R26" i="13"/>
  <c r="R27" i="13"/>
  <c r="R28" i="13"/>
  <c r="R29" i="13"/>
  <c r="R30" i="13"/>
  <c r="R31" i="13"/>
  <c r="R32" i="13"/>
  <c r="R33" i="13"/>
  <c r="R34" i="13"/>
  <c r="R35" i="13"/>
  <c r="R36" i="13"/>
  <c r="R37" i="13"/>
  <c r="R38" i="13"/>
  <c r="R39" i="13"/>
  <c r="R40" i="13"/>
  <c r="F132" i="19" l="1"/>
  <c r="AO100" i="19"/>
  <c r="AO99" i="19"/>
  <c r="AO98" i="19"/>
  <c r="AO93" i="19"/>
  <c r="AK93" i="19"/>
  <c r="AO92" i="19"/>
  <c r="AK92" i="19"/>
  <c r="AO91" i="19"/>
  <c r="AK91" i="19"/>
  <c r="AO90" i="19"/>
  <c r="AK90" i="19"/>
  <c r="AK89" i="19"/>
  <c r="AO89" i="19" s="1"/>
  <c r="AK88" i="19"/>
  <c r="AO88" i="19" s="1"/>
  <c r="D80" i="19"/>
  <c r="D79" i="19"/>
  <c r="D78" i="19"/>
  <c r="D77" i="19"/>
  <c r="D76" i="19"/>
  <c r="D75" i="19"/>
  <c r="D74" i="19"/>
  <c r="D72" i="19"/>
  <c r="D71" i="19"/>
  <c r="AI15" i="19"/>
  <c r="D74" i="13"/>
  <c r="D75" i="13"/>
  <c r="D76" i="13"/>
  <c r="D77" i="13"/>
  <c r="D78" i="13"/>
  <c r="D79" i="13"/>
  <c r="D80" i="13"/>
  <c r="AU15" i="19" l="1"/>
  <c r="BC15" i="19"/>
  <c r="N18" i="19" s="1"/>
  <c r="O42" i="19"/>
  <c r="S84" i="19"/>
  <c r="Q31" i="16"/>
  <c r="AY68" i="16"/>
  <c r="T12" i="17"/>
  <c r="T13" i="17"/>
  <c r="T14" i="17"/>
  <c r="T15" i="17"/>
  <c r="T16" i="17"/>
  <c r="T17" i="17"/>
  <c r="T18" i="17"/>
  <c r="T19" i="17"/>
  <c r="T20" i="17"/>
  <c r="T11" i="17"/>
  <c r="F26" i="17" l="1"/>
  <c r="AS61" i="16"/>
  <c r="AN61" i="16"/>
  <c r="BA54" i="16"/>
  <c r="AV54" i="16"/>
  <c r="AN54" i="16"/>
  <c r="D45" i="18" l="1"/>
  <c r="X49" i="18"/>
  <c r="X47" i="18"/>
  <c r="J49" i="18"/>
  <c r="J47" i="18"/>
  <c r="AO100" i="13"/>
  <c r="AO101" i="13"/>
  <c r="AK90" i="13"/>
  <c r="AK91" i="13"/>
  <c r="AK92" i="13"/>
  <c r="AK93" i="13"/>
  <c r="D72" i="13"/>
  <c r="D73" i="13"/>
  <c r="F26" i="18"/>
  <c r="K12" i="18"/>
  <c r="K13" i="18"/>
  <c r="K14" i="18"/>
  <c r="K15" i="18"/>
  <c r="K16" i="18"/>
  <c r="K17" i="18"/>
  <c r="K18" i="18"/>
  <c r="K19" i="18"/>
  <c r="K20" i="18"/>
  <c r="K11" i="18"/>
  <c r="D11" i="18"/>
  <c r="D29" i="18" s="1"/>
  <c r="F29" i="18" s="1"/>
  <c r="AJ11" i="18"/>
  <c r="D12" i="18"/>
  <c r="D13" i="18"/>
  <c r="D31" i="18" s="1"/>
  <c r="F31" i="18" s="1"/>
  <c r="D14" i="18"/>
  <c r="D15" i="18"/>
  <c r="D33" i="18" s="1"/>
  <c r="F33" i="18" s="1"/>
  <c r="D16" i="18"/>
  <c r="D17" i="18"/>
  <c r="D35" i="18" s="1"/>
  <c r="F35" i="18" s="1"/>
  <c r="D18" i="18"/>
  <c r="D19" i="18"/>
  <c r="D37" i="18" s="1"/>
  <c r="F37" i="18" s="1"/>
  <c r="D20" i="18"/>
  <c r="D38" i="18" s="1"/>
  <c r="F38" i="18" s="1"/>
  <c r="X61" i="17"/>
  <c r="X59" i="17"/>
  <c r="J61" i="17"/>
  <c r="J59" i="17"/>
  <c r="D57" i="17"/>
  <c r="X48" i="16"/>
  <c r="X50" i="16"/>
  <c r="AO92" i="13" l="1"/>
  <c r="M56" i="16"/>
  <c r="AO93" i="13"/>
  <c r="M59" i="16"/>
  <c r="M58" i="16"/>
  <c r="AO91" i="13"/>
  <c r="M57" i="16"/>
  <c r="AJ14" i="18"/>
  <c r="AN17" i="18"/>
  <c r="AN13" i="18"/>
  <c r="AN12" i="18"/>
  <c r="AN16" i="18"/>
  <c r="AJ20" i="18"/>
  <c r="AJ18" i="17"/>
  <c r="AN18" i="17"/>
  <c r="AJ17" i="17"/>
  <c r="AN17" i="17"/>
  <c r="AJ13" i="17"/>
  <c r="AN13" i="17"/>
  <c r="AJ20" i="17"/>
  <c r="AN20" i="17"/>
  <c r="AJ16" i="17"/>
  <c r="AN16" i="17"/>
  <c r="AJ12" i="17"/>
  <c r="AN12" i="17"/>
  <c r="AJ14" i="17"/>
  <c r="AN14" i="17"/>
  <c r="AJ19" i="17"/>
  <c r="AN19" i="17"/>
  <c r="AJ15" i="17"/>
  <c r="AN15" i="17"/>
  <c r="AO90" i="13"/>
  <c r="AN18" i="18"/>
  <c r="AN14" i="18"/>
  <c r="AN11" i="18"/>
  <c r="AN20" i="18"/>
  <c r="AN19" i="18"/>
  <c r="AN15" i="18"/>
  <c r="AJ12" i="18"/>
  <c r="AJ13" i="18"/>
  <c r="AJ16" i="18"/>
  <c r="AJ17" i="18"/>
  <c r="AJ18" i="18"/>
  <c r="AJ15" i="18"/>
  <c r="AJ19" i="18"/>
  <c r="D30" i="18"/>
  <c r="F30" i="18" s="1"/>
  <c r="D32" i="18"/>
  <c r="F32" i="18" s="1"/>
  <c r="D36" i="18"/>
  <c r="F36" i="18" s="1"/>
  <c r="D34" i="18"/>
  <c r="F34" i="18" s="1"/>
  <c r="X49" i="16"/>
  <c r="Y45" i="16"/>
  <c r="X45" i="16" s="1"/>
  <c r="Y46" i="16"/>
  <c r="X46" i="16" s="1"/>
  <c r="X47" i="16"/>
  <c r="Y37" i="16"/>
  <c r="X37" i="16" s="1"/>
  <c r="Y38" i="16"/>
  <c r="X38" i="16" s="1"/>
  <c r="Y39" i="16"/>
  <c r="X39" i="16" s="1"/>
  <c r="Y34" i="16"/>
  <c r="X34" i="16" s="1"/>
  <c r="Y35" i="16"/>
  <c r="X35" i="16" s="1"/>
  <c r="Y36" i="16"/>
  <c r="X36" i="16" s="1"/>
  <c r="F23" i="18" l="1"/>
  <c r="V23" i="18"/>
  <c r="D17" i="17"/>
  <c r="D47" i="17" s="1"/>
  <c r="F47" i="17" s="1"/>
  <c r="AB40" i="11"/>
  <c r="AB39" i="11"/>
  <c r="Q40" i="11"/>
  <c r="Q39" i="11"/>
  <c r="D11" i="17" l="1"/>
  <c r="D12" i="17"/>
  <c r="D30" i="17" s="1"/>
  <c r="F30" i="17" s="1"/>
  <c r="D13" i="17"/>
  <c r="D31" i="17" s="1"/>
  <c r="F31" i="17" s="1"/>
  <c r="D14" i="17"/>
  <c r="D32" i="17" s="1"/>
  <c r="F32" i="17" s="1"/>
  <c r="D15" i="17"/>
  <c r="D33" i="17" s="1"/>
  <c r="F33" i="17" s="1"/>
  <c r="D16" i="17"/>
  <c r="D35" i="17"/>
  <c r="F35" i="17" s="1"/>
  <c r="D18" i="17"/>
  <c r="D19" i="17"/>
  <c r="D20" i="17"/>
  <c r="AN11" i="17"/>
  <c r="V23" i="17" s="1"/>
  <c r="D38" i="17" l="1"/>
  <c r="F38" i="17" s="1"/>
  <c r="D50" i="17"/>
  <c r="F50" i="17" s="1"/>
  <c r="D34" i="17"/>
  <c r="F34" i="17" s="1"/>
  <c r="D46" i="17"/>
  <c r="F46" i="17" s="1"/>
  <c r="D36" i="17"/>
  <c r="F36" i="17" s="1"/>
  <c r="D48" i="17"/>
  <c r="F48" i="17" s="1"/>
  <c r="D37" i="17"/>
  <c r="F37" i="17" s="1"/>
  <c r="D49" i="17"/>
  <c r="F49" i="17" s="1"/>
  <c r="AO31" i="16"/>
  <c r="AJ11" i="17"/>
  <c r="F23" i="17" s="1"/>
  <c r="D42" i="17"/>
  <c r="F42" i="17" s="1"/>
  <c r="D29" i="17"/>
  <c r="F29" i="17" s="1"/>
  <c r="D41" i="17"/>
  <c r="F41" i="17" s="1"/>
  <c r="D45" i="17"/>
  <c r="F45" i="17" s="1"/>
  <c r="D44" i="17"/>
  <c r="F44" i="17" s="1"/>
  <c r="D43" i="17"/>
  <c r="F43" i="17" s="1"/>
  <c r="AO42" i="16" l="1"/>
  <c r="Y33" i="16" l="1"/>
  <c r="X33" i="16" s="1"/>
  <c r="X40" i="16"/>
  <c r="Y42" i="16"/>
  <c r="X42" i="16" s="1"/>
  <c r="Y43" i="16"/>
  <c r="X43" i="16" s="1"/>
  <c r="AU100" i="16" l="1"/>
  <c r="AP100" i="16"/>
  <c r="AK100" i="16"/>
  <c r="AC100" i="16"/>
  <c r="X100" i="16"/>
  <c r="S100" i="16"/>
  <c r="K100" i="16"/>
  <c r="AU99" i="16"/>
  <c r="AP99" i="16"/>
  <c r="AK99" i="16"/>
  <c r="AC99" i="16"/>
  <c r="X99" i="16"/>
  <c r="S99" i="16"/>
  <c r="K99" i="16"/>
  <c r="K97" i="16"/>
  <c r="M78" i="16"/>
  <c r="M77" i="16"/>
  <c r="K96" i="16"/>
  <c r="Q86" i="16"/>
  <c r="AI15" i="13"/>
  <c r="AU15" i="13" s="1"/>
  <c r="Q64" i="16"/>
  <c r="D61" i="16"/>
  <c r="D62" i="16"/>
  <c r="D63" i="16"/>
  <c r="D64" i="16"/>
  <c r="D54" i="16"/>
  <c r="D55" i="16"/>
  <c r="D56" i="16"/>
  <c r="D57" i="16"/>
  <c r="D58" i="16"/>
  <c r="D59" i="16"/>
  <c r="Y32" i="16"/>
  <c r="O42" i="13" l="1"/>
  <c r="Y31" i="16"/>
  <c r="Q63" i="16"/>
  <c r="Y44" i="16"/>
  <c r="X44" i="16" s="1"/>
  <c r="D31" i="16" l="1"/>
  <c r="M61" i="16" l="1"/>
  <c r="AK89" i="13"/>
  <c r="AK88" i="13"/>
  <c r="D71" i="13"/>
  <c r="M55" i="16" l="1"/>
  <c r="M54" i="16"/>
  <c r="AO98" i="13"/>
  <c r="Q59" i="16"/>
  <c r="AO89" i="13"/>
  <c r="AO99" i="13"/>
  <c r="Q58" i="16"/>
  <c r="AO88" i="13"/>
  <c r="Q57" i="16"/>
  <c r="Q61" i="16"/>
  <c r="X51" i="16"/>
  <c r="M66" i="16" l="1"/>
  <c r="AL86" i="16"/>
  <c r="Q54" i="16"/>
  <c r="S84" i="13"/>
  <c r="Q62" i="16"/>
  <c r="Q55" i="16"/>
  <c r="Q56" i="16"/>
  <c r="BF66" i="16" l="1"/>
  <c r="AA66" i="16"/>
  <c r="BF8" i="16"/>
  <c r="Q37" i="11"/>
  <c r="Q35" i="11"/>
  <c r="Z33" i="11"/>
  <c r="R33" i="11"/>
  <c r="Q31" i="11"/>
  <c r="Q30" i="11"/>
  <c r="Q28" i="11"/>
  <c r="Q27" i="11"/>
  <c r="AE66" i="16" l="1"/>
  <c r="AA54" i="16"/>
  <c r="AE54" i="16" s="1"/>
  <c r="AA31" i="16"/>
  <c r="AE31" i="16" s="1"/>
  <c r="AA32" i="16"/>
  <c r="AA63" i="16"/>
  <c r="AE63" i="16" s="1"/>
  <c r="AA56" i="16"/>
  <c r="AE56" i="16" s="1"/>
  <c r="AA58" i="16"/>
  <c r="AE58" i="16" s="1"/>
  <c r="AA62" i="16"/>
  <c r="AE62" i="16" s="1"/>
  <c r="AA59" i="16"/>
  <c r="AE59" i="16" s="1"/>
  <c r="AA64" i="16"/>
  <c r="AE64" i="16" s="1"/>
  <c r="AA57" i="16"/>
  <c r="AE57" i="16" s="1"/>
  <c r="AA61" i="16"/>
  <c r="AE61" i="16" s="1"/>
  <c r="AA55" i="16"/>
  <c r="AE55" i="16" s="1"/>
  <c r="AE32" i="16"/>
  <c r="AA36" i="16"/>
  <c r="AE36" i="16" s="1"/>
  <c r="AA40" i="16"/>
  <c r="AE40" i="16" s="1"/>
  <c r="AA45" i="16"/>
  <c r="AE45" i="16" s="1"/>
  <c r="AA49" i="16"/>
  <c r="AE49" i="16" s="1"/>
  <c r="AA10" i="16"/>
  <c r="AE10" i="16" s="1"/>
  <c r="AA14" i="16"/>
  <c r="AE14" i="16" s="1"/>
  <c r="AA18" i="16"/>
  <c r="AE18" i="16" s="1"/>
  <c r="AA22" i="16"/>
  <c r="AE22" i="16" s="1"/>
  <c r="AA26" i="16"/>
  <c r="AE26" i="16" s="1"/>
  <c r="AA33" i="16"/>
  <c r="AE33" i="16" s="1"/>
  <c r="AA37" i="16"/>
  <c r="AE37" i="16" s="1"/>
  <c r="AA42" i="16"/>
  <c r="AE42" i="16" s="1"/>
  <c r="AA46" i="16"/>
  <c r="AE46" i="16" s="1"/>
  <c r="AA50" i="16"/>
  <c r="AE50" i="16" s="1"/>
  <c r="AA11" i="16"/>
  <c r="AE11" i="16" s="1"/>
  <c r="AA15" i="16"/>
  <c r="AE15" i="16" s="1"/>
  <c r="AA19" i="16"/>
  <c r="AE19" i="16" s="1"/>
  <c r="AA23" i="16"/>
  <c r="AE23" i="16" s="1"/>
  <c r="AA27" i="16"/>
  <c r="AE27" i="16" s="1"/>
  <c r="AA28" i="16"/>
  <c r="AE28" i="16" s="1"/>
  <c r="AA34" i="16"/>
  <c r="AE34" i="16" s="1"/>
  <c r="AA38" i="16"/>
  <c r="AE38" i="16" s="1"/>
  <c r="AA43" i="16"/>
  <c r="AE43" i="16" s="1"/>
  <c r="AA47" i="16"/>
  <c r="AE47" i="16" s="1"/>
  <c r="AA51" i="16"/>
  <c r="AE51" i="16" s="1"/>
  <c r="AA12" i="16"/>
  <c r="AE12" i="16" s="1"/>
  <c r="AA16" i="16"/>
  <c r="AE16" i="16" s="1"/>
  <c r="AA20" i="16"/>
  <c r="AE20" i="16" s="1"/>
  <c r="AA24" i="16"/>
  <c r="AE24" i="16" s="1"/>
  <c r="AA35" i="16"/>
  <c r="AE35" i="16" s="1"/>
  <c r="AA39" i="16"/>
  <c r="AE39" i="16" s="1"/>
  <c r="AA44" i="16"/>
  <c r="AE44" i="16" s="1"/>
  <c r="AA48" i="16"/>
  <c r="AE48" i="16" s="1"/>
  <c r="AA13" i="16"/>
  <c r="AE13" i="16" s="1"/>
  <c r="AA17" i="16"/>
  <c r="AE17" i="16" s="1"/>
  <c r="AA21" i="16"/>
  <c r="AE21" i="16" s="1"/>
  <c r="AA25" i="16"/>
  <c r="AE25" i="16" s="1"/>
  <c r="AA9" i="16"/>
  <c r="AE9" i="16" s="1"/>
  <c r="AL92" i="16" l="1"/>
  <c r="O31" i="23"/>
  <c r="X31" i="16" l="1"/>
  <c r="X32" i="16" l="1"/>
  <c r="Q85" i="16"/>
  <c r="O32" i="23"/>
  <c r="Q84" i="16" l="1"/>
  <c r="Q92" i="16" s="1"/>
  <c r="AS92"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user</author>
    <author>松本 昌和</author>
  </authors>
  <commentList>
    <comment ref="AG2" authorId="0" shapeId="0" xr:uid="{92A4E837-9483-4B7E-BC56-0C9DF0A004D4}">
      <text>
        <r>
          <rPr>
            <b/>
            <sz val="9"/>
            <color indexed="81"/>
            <rFont val="游ゴシック"/>
            <family val="3"/>
            <charset val="128"/>
          </rPr>
          <t>数字のみ記入してください。（ハイフンは自動で入力されます）</t>
        </r>
      </text>
    </comment>
    <comment ref="F3" authorId="1" shapeId="0" xr:uid="{4F06CF28-1610-4181-B83F-2D8FEE3A68E0}">
      <text>
        <r>
          <rPr>
            <b/>
            <sz val="9"/>
            <color indexed="81"/>
            <rFont val="游ゴシック"/>
            <family val="3"/>
            <charset val="128"/>
          </rPr>
          <t>事業所様にて申請に必要な内部決裁の際に文書番号を取得されていれば記入してください。</t>
        </r>
      </text>
    </comment>
    <comment ref="AG3" authorId="0" shapeId="0" xr:uid="{AC0D1597-5F2D-4DDF-A7B2-D5AAB06722F1}">
      <text>
        <r>
          <rPr>
            <b/>
            <sz val="9"/>
            <color indexed="81"/>
            <rFont val="游ゴシック"/>
            <family val="3"/>
            <charset val="128"/>
          </rPr>
          <t>補助金受け取り口座に係る情報を記入してください。「個人口座へは原則送金不可」</t>
        </r>
      </text>
    </comment>
    <comment ref="T15" authorId="1" shapeId="0" xr:uid="{498BCC5C-78AF-48E6-B203-D400CFC688C8}">
      <text>
        <r>
          <rPr>
            <b/>
            <sz val="9"/>
            <color indexed="81"/>
            <rFont val="游ゴシック"/>
            <family val="3"/>
            <charset val="128"/>
          </rPr>
          <t>0の場合は空白にせず、0と記入してください。</t>
        </r>
      </text>
    </comment>
    <comment ref="D20" authorId="1" shapeId="0" xr:uid="{8230B962-4787-493A-AD43-28CEAE910C6C}">
      <text>
        <r>
          <rPr>
            <b/>
            <sz val="9"/>
            <color indexed="81"/>
            <rFont val="游ゴシック"/>
            <family val="3"/>
            <charset val="128"/>
          </rPr>
          <t>対象職員の氏名をフルネームで
ご入力ください。</t>
        </r>
      </text>
    </comment>
    <comment ref="W20" authorId="2" shapeId="0" xr:uid="{1B2B5B7B-C7BF-4E81-A0DB-741A4918E5B4}">
      <text>
        <r>
          <rPr>
            <b/>
            <sz val="9"/>
            <color indexed="81"/>
            <rFont val="游ゴシック"/>
            <family val="3"/>
            <charset val="128"/>
          </rPr>
          <t>対象月が複数の場合、各月の給与総支給額の合計額を数字のみで記入してください。</t>
        </r>
      </text>
    </comment>
    <comment ref="AF20" authorId="2" shapeId="0" xr:uid="{04984F2A-45E5-4CE3-8715-E4915CBCD516}">
      <text>
        <r>
          <rPr>
            <b/>
            <sz val="9"/>
            <color indexed="81"/>
            <rFont val="游ゴシック"/>
            <family val="3"/>
            <charset val="128"/>
          </rPr>
          <t>対象月に賞与が支給される場合、賞与支給額を数字のみ記入してください。</t>
        </r>
      </text>
    </comment>
    <comment ref="AO20" authorId="1" shapeId="0" xr:uid="{9450F970-9383-4092-A538-1C95D2F47196}">
      <text>
        <r>
          <rPr>
            <b/>
            <sz val="9"/>
            <color indexed="81"/>
            <rFont val="游ゴシック"/>
            <family val="3"/>
            <charset val="128"/>
          </rPr>
          <t>法定福利費を申請する場合は根拠書類のご提出をお願いいたします。(指定様式)
※支払い完了次第提出していただく支払証憑から申請金額よりも交付金額が上回ったことが確認された場合、返還対応等が発生する可能性がございます。</t>
        </r>
      </text>
    </comment>
    <comment ref="M21" authorId="0" shapeId="0" xr:uid="{046773A0-EEA7-47FB-8525-D12D96D7807B}">
      <text>
        <r>
          <rPr>
            <b/>
            <sz val="9"/>
            <color indexed="81"/>
            <rFont val="游ゴシック"/>
            <family val="3"/>
            <charset val="128"/>
          </rPr>
          <t>西暦で日付まで記入してください。</t>
        </r>
      </text>
    </comment>
    <comment ref="U44" authorId="1" shapeId="0" xr:uid="{2ACE53AD-286F-4EA8-9885-50B5A8B215A0}">
      <text>
        <r>
          <rPr>
            <b/>
            <sz val="9"/>
            <color indexed="81"/>
            <rFont val="游ゴシック"/>
            <family val="3"/>
            <charset val="128"/>
          </rPr>
          <t>日付を西暦で記入してください。
例）2026/1/1
→（表示）令和8年1月1日</t>
        </r>
      </text>
    </comment>
    <comment ref="BB44" authorId="1" shapeId="0" xr:uid="{5FD353DB-2514-4E85-B2AB-1F784CD7C766}">
      <text>
        <r>
          <rPr>
            <b/>
            <sz val="9"/>
            <color indexed="81"/>
            <rFont val="游ゴシック"/>
            <family val="3"/>
            <charset val="128"/>
          </rPr>
          <t>求人掲載のホームページのURLまたは添付したファイルのファイル名を記入してください。</t>
        </r>
      </text>
    </comment>
    <comment ref="AH45" authorId="0" shapeId="0" xr:uid="{0159EEA5-9D67-4FDA-B427-F5A12FE178CE}">
      <text>
        <r>
          <rPr>
            <b/>
            <sz val="9"/>
            <color indexed="81"/>
            <rFont val="游ゴシック"/>
            <family val="3"/>
            <charset val="128"/>
          </rPr>
          <t>数字のみ記入してください。</t>
        </r>
      </text>
    </comment>
    <comment ref="D57" authorId="1" shapeId="0" xr:uid="{707654DC-1305-473F-B0C6-29908FC74BF7}">
      <text>
        <r>
          <rPr>
            <b/>
            <sz val="9"/>
            <color indexed="81"/>
            <rFont val="游ゴシック"/>
            <family val="3"/>
            <charset val="128"/>
          </rPr>
          <t>雇用した対象職員の氏名をフルネームで記入してください。</t>
        </r>
      </text>
    </comment>
    <comment ref="M57" authorId="1" shapeId="0" xr:uid="{E136C88C-F70B-488A-BDD1-ACE9FF419AED}">
      <text>
        <r>
          <rPr>
            <b/>
            <sz val="9"/>
            <color indexed="81"/>
            <rFont val="游ゴシック"/>
            <family val="3"/>
            <charset val="128"/>
          </rPr>
          <t>雇用契約書等の雇用開始日を西暦で記入してください。
例）2026/1/1→（表示）令和8年1月1日
※年度内（令和8年3月31日）に雇用していること</t>
        </r>
      </text>
    </comment>
    <comment ref="U57" authorId="1" shapeId="0" xr:uid="{E7E84B3C-21C9-45A0-BEED-C618B9762410}">
      <text>
        <r>
          <rPr>
            <b/>
            <sz val="9"/>
            <color indexed="81"/>
            <rFont val="游ゴシック"/>
            <family val="3"/>
            <charset val="128"/>
          </rPr>
          <t>数字のみ記入してください。</t>
        </r>
      </text>
    </comment>
    <comment ref="R70" authorId="1" shapeId="0" xr:uid="{915CEEC9-0C8B-4A92-B851-57509CFC303F}">
      <text>
        <r>
          <rPr>
            <b/>
            <sz val="9"/>
            <color indexed="81"/>
            <rFont val="游ゴシック"/>
            <family val="3"/>
            <charset val="128"/>
          </rPr>
          <t>採用できなかった場合のみ、記入してください。</t>
        </r>
      </text>
    </comment>
    <comment ref="B84" authorId="0" shapeId="0" xr:uid="{67B1616A-B86D-4276-B2DF-1AF1A7A54ABC}">
      <text>
        <r>
          <rPr>
            <b/>
            <sz val="9"/>
            <color indexed="81"/>
            <rFont val="游ゴシック"/>
            <family val="3"/>
            <charset val="128"/>
          </rPr>
          <t>※注意
参加報告書、開催報告書の作成が別途必要となります。</t>
        </r>
      </text>
    </comment>
    <comment ref="AC87" authorId="0" shapeId="0" xr:uid="{2F310384-2C83-4381-8E7A-FB71B8A2CF82}">
      <text>
        <r>
          <rPr>
            <b/>
            <sz val="9"/>
            <color indexed="81"/>
            <rFont val="游ゴシック"/>
            <family val="3"/>
            <charset val="128"/>
          </rPr>
          <t>金額入力欄には数字のみ記入してください。</t>
        </r>
      </text>
    </comment>
    <comment ref="BA87" authorId="1" shapeId="0" xr:uid="{C9CB3265-67D9-43E2-853B-B086F380E7DE}">
      <text>
        <r>
          <rPr>
            <b/>
            <sz val="9"/>
            <color indexed="81"/>
            <rFont val="游ゴシック"/>
            <family val="3"/>
            <charset val="128"/>
          </rPr>
          <t>参加者１名に対して１行記入してください。</t>
        </r>
      </text>
    </comment>
    <comment ref="L106" authorId="1" shapeId="0" xr:uid="{D479C484-9D6F-4A7A-AD65-4241B0C531F6}">
      <text>
        <r>
          <rPr>
            <b/>
            <sz val="9"/>
            <color indexed="81"/>
            <rFont val="游ゴシック"/>
            <family val="3"/>
            <charset val="128"/>
          </rPr>
          <t>公募申請時　成果・効果調書【様式３】を参考に申請される費目について総合的にご記入ください。</t>
        </r>
      </text>
    </comment>
    <comment ref="C116" authorId="1" shapeId="0" xr:uid="{462DE34A-561C-4816-9E00-FD97074118AF}">
      <text>
        <r>
          <rPr>
            <b/>
            <sz val="9"/>
            <color indexed="81"/>
            <rFont val="游ゴシック"/>
            <family val="3"/>
            <charset val="128"/>
          </rPr>
          <t>郵便番号と住所を全て記入してください。</t>
        </r>
      </text>
    </comment>
    <comment ref="K117" authorId="1" shapeId="0" xr:uid="{CCAE02B0-BB24-4D47-B93F-AF802F700B31}">
      <text>
        <r>
          <rPr>
            <b/>
            <sz val="9"/>
            <color indexed="81"/>
            <rFont val="游ゴシック"/>
            <family val="3"/>
            <charset val="128"/>
          </rPr>
          <t>所属がなければ施設名を記入してください。</t>
        </r>
      </text>
    </comment>
    <comment ref="AP117" authorId="1" shapeId="0" xr:uid="{5C0DF06C-2704-4109-B0CF-86C43D9E6289}">
      <text>
        <r>
          <rPr>
            <b/>
            <sz val="9"/>
            <color indexed="81"/>
            <rFont val="游ゴシック"/>
            <family val="3"/>
            <charset val="128"/>
          </rPr>
          <t>FAXがない場合は入力不要です。</t>
        </r>
      </text>
    </comment>
    <comment ref="C118" authorId="1" shapeId="0" xr:uid="{AEB3A317-2BAA-43CE-BF60-D330689ABCA9}">
      <text>
        <r>
          <rPr>
            <b/>
            <sz val="9"/>
            <color indexed="81"/>
            <rFont val="游ゴシック"/>
            <family val="3"/>
            <charset val="128"/>
          </rPr>
          <t>担当者が1名しかいない場合は1名のみ記入してください。</t>
        </r>
      </text>
    </comment>
    <comment ref="R123" authorId="1" shapeId="0" xr:uid="{AD8AAC86-D4F3-497D-A08F-8E4D3480E1B9}">
      <text>
        <r>
          <rPr>
            <b/>
            <sz val="9"/>
            <color indexed="81"/>
            <rFont val="游ゴシック"/>
            <family val="3"/>
            <charset val="128"/>
          </rPr>
          <t>メールアドレスではなく電話番号を記入してください。</t>
        </r>
      </text>
    </comment>
    <comment ref="W127" authorId="1" shapeId="0" xr:uid="{03DD352B-90E2-4D4D-BBB6-1F334F000390}">
      <text>
        <r>
          <rPr>
            <b/>
            <sz val="9"/>
            <color indexed="81"/>
            <rFont val="游ゴシック"/>
            <family val="3"/>
            <charset val="128"/>
          </rPr>
          <t>求人情報発信費の就職情報掲載等の検収を行った日、検収員情報を記入してください。
検収日がない場合には、求人広告等申請に対しては、「掲載終了日」
パンフレット等の制作物に対しては、「納品日」を記入してください。
※複数申請がある場合は、一番最後の日付（検収日、掲載終了日、納品日）を記入してください。</t>
        </r>
      </text>
    </comment>
    <comment ref="W132" authorId="1" shapeId="0" xr:uid="{20D34636-D0EF-459E-A33D-7A771ECB775B}">
      <text>
        <r>
          <rPr>
            <b/>
            <sz val="9"/>
            <color indexed="81"/>
            <rFont val="游ゴシック"/>
            <family val="3"/>
            <charset val="128"/>
          </rPr>
          <t>職業紹介等に係る検収員情報を記入してください。
※検収日は雇用開始日となるので自動反映されます。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car_mg2@d.frontier-di.co.jp</author>
  </authors>
  <commentList>
    <comment ref="Z2" authorId="0" shapeId="0" xr:uid="{00000000-0006-0000-0300-000001000000}">
      <text>
        <r>
          <rPr>
            <b/>
            <sz val="9"/>
            <color indexed="81"/>
            <rFont val="游ゴシック"/>
            <family val="3"/>
            <charset val="128"/>
          </rPr>
          <t>空欄でお願い致します。</t>
        </r>
      </text>
    </comment>
  </commentList>
</comments>
</file>

<file path=xl/sharedStrings.xml><?xml version="1.0" encoding="utf-8"?>
<sst xmlns="http://schemas.openxmlformats.org/spreadsheetml/2006/main" count="643" uniqueCount="327">
  <si>
    <t>【入力シート】在宅療養環境整備事業　★新設等支援費（令和８年３月事業実施の場合）</t>
    <phoneticPr fontId="7"/>
  </si>
  <si>
    <t>郵便番号</t>
    <rPh sb="0" eb="2">
      <t>ユウビン</t>
    </rPh>
    <rPh sb="2" eb="4">
      <t>バンゴウ</t>
    </rPh>
    <phoneticPr fontId="5"/>
  </si>
  <si>
    <t>100-8918</t>
  </si>
  <si>
    <t>文書番号</t>
    <rPh sb="0" eb="2">
      <t>ブンショ</t>
    </rPh>
    <rPh sb="2" eb="4">
      <t>バンゴウ</t>
    </rPh>
    <phoneticPr fontId="5"/>
  </si>
  <si>
    <t>受取人住所</t>
    <rPh sb="0" eb="2">
      <t>ウケトリ</t>
    </rPh>
    <rPh sb="2" eb="3">
      <t>ニン</t>
    </rPh>
    <rPh sb="3" eb="5">
      <t>ジュウショ</t>
    </rPh>
    <phoneticPr fontId="5"/>
  </si>
  <si>
    <t>住所</t>
    <rPh sb="0" eb="2">
      <t>ジュウショ</t>
    </rPh>
    <phoneticPr fontId="5"/>
  </si>
  <si>
    <t>東京都千代田区霞が関2-1-3</t>
    <rPh sb="0" eb="3">
      <t>トウキョウト</t>
    </rPh>
    <rPh sb="3" eb="7">
      <t>チヨダク</t>
    </rPh>
    <rPh sb="7" eb="8">
      <t>カスミ</t>
    </rPh>
    <rPh sb="9" eb="10">
      <t>セキ</t>
    </rPh>
    <phoneticPr fontId="5"/>
  </si>
  <si>
    <t>申請日</t>
    <rPh sb="0" eb="3">
      <t>シンセイビ</t>
    </rPh>
    <phoneticPr fontId="5"/>
  </si>
  <si>
    <t xml:space="preserve">令和8年1月31日																		</t>
    <phoneticPr fontId="7"/>
  </si>
  <si>
    <t>ﾌﾘｶﾞﾅ</t>
  </si>
  <si>
    <t>ﾄｳｷｮｳﾄﾁﾖﾀﾞｸｶｽﾐｶﾞｾｷ</t>
  </si>
  <si>
    <t>口座名義人</t>
    <rPh sb="0" eb="2">
      <t>コウザ</t>
    </rPh>
    <rPh sb="2" eb="5">
      <t>メイギニン</t>
    </rPh>
    <phoneticPr fontId="5"/>
  </si>
  <si>
    <t>氏名</t>
    <rPh sb="0" eb="2">
      <t>シメイ</t>
    </rPh>
    <phoneticPr fontId="5"/>
  </si>
  <si>
    <t>社会福祉法人国交会 重度訪問介護サービス〇〇〇〇 理事長 国土 太郎</t>
    <rPh sb="0" eb="2">
      <t>シャカイ</t>
    </rPh>
    <rPh sb="2" eb="4">
      <t>フクシ</t>
    </rPh>
    <rPh sb="4" eb="6">
      <t>ホウジン</t>
    </rPh>
    <rPh sb="6" eb="8">
      <t>コッコウ</t>
    </rPh>
    <rPh sb="8" eb="9">
      <t>カイ</t>
    </rPh>
    <rPh sb="10" eb="12">
      <t>ジュウド</t>
    </rPh>
    <rPh sb="12" eb="14">
      <t>ホウモン</t>
    </rPh>
    <rPh sb="14" eb="16">
      <t>カイゴ</t>
    </rPh>
    <rPh sb="25" eb="28">
      <t>リジチョウ</t>
    </rPh>
    <rPh sb="29" eb="31">
      <t>コクド</t>
    </rPh>
    <rPh sb="32" eb="34">
      <t>タロウ</t>
    </rPh>
    <phoneticPr fontId="5"/>
  </si>
  <si>
    <t>法人・施設名</t>
    <rPh sb="0" eb="2">
      <t>ホウジン</t>
    </rPh>
    <rPh sb="3" eb="5">
      <t>シセツ</t>
    </rPh>
    <rPh sb="5" eb="6">
      <t>メイ</t>
    </rPh>
    <phoneticPr fontId="5"/>
  </si>
  <si>
    <t>社会福祉法人国交会 重度訪問介護サービス〇〇〇〇</t>
    <rPh sb="2" eb="4">
      <t>フクシ</t>
    </rPh>
    <rPh sb="10" eb="12">
      <t>ジュウド</t>
    </rPh>
    <rPh sb="12" eb="14">
      <t>ホウモン</t>
    </rPh>
    <rPh sb="14" eb="16">
      <t>カイゴ</t>
    </rPh>
    <phoneticPr fontId="5"/>
  </si>
  <si>
    <t>ｼｬｶｲﾌｸｼﾎｳｼﾞﾝｺｯｺｳｶｲ ｼﾞｭｳﾄﾞﾎｳﾓﾝｶｲｺﾞｻｰﾋﾞｽﾏﾙﾏﾙﾏﾙﾏﾙ ﾘｼﾞﾁｮｳ ｺｸﾄﾞ ﾀﾛｳ</t>
    <phoneticPr fontId="7"/>
  </si>
  <si>
    <t>代表者役職・名前</t>
    <rPh sb="0" eb="3">
      <t>ダイヒョウシャ</t>
    </rPh>
    <rPh sb="3" eb="5">
      <t>ヤクショク</t>
    </rPh>
    <rPh sb="6" eb="7">
      <t>メイ</t>
    </rPh>
    <rPh sb="7" eb="8">
      <t>マエ</t>
    </rPh>
    <phoneticPr fontId="5"/>
  </si>
  <si>
    <t>理事長　国土　太郎</t>
    <rPh sb="0" eb="3">
      <t>リジチョウ</t>
    </rPh>
    <rPh sb="4" eb="6">
      <t>コクド</t>
    </rPh>
    <rPh sb="7" eb="9">
      <t>タロウ</t>
    </rPh>
    <phoneticPr fontId="5"/>
  </si>
  <si>
    <t>振込先金融機関</t>
    <rPh sb="0" eb="3">
      <t>フリコミサキ</t>
    </rPh>
    <rPh sb="3" eb="5">
      <t>キンユウ</t>
    </rPh>
    <rPh sb="5" eb="7">
      <t>キカン</t>
    </rPh>
    <phoneticPr fontId="5"/>
  </si>
  <si>
    <t>国土交通銀行</t>
    <rPh sb="0" eb="2">
      <t>コクド</t>
    </rPh>
    <rPh sb="2" eb="4">
      <t>コウツウ</t>
    </rPh>
    <rPh sb="4" eb="6">
      <t>ギンコウ</t>
    </rPh>
    <phoneticPr fontId="5"/>
  </si>
  <si>
    <t>金融機関コード</t>
    <rPh sb="0" eb="4">
      <t>キンユウキカン</t>
    </rPh>
    <phoneticPr fontId="5"/>
  </si>
  <si>
    <t>1234</t>
    <phoneticPr fontId="5"/>
  </si>
  <si>
    <t>開設日</t>
    <rPh sb="0" eb="3">
      <t>カイセツビ</t>
    </rPh>
    <phoneticPr fontId="5"/>
  </si>
  <si>
    <t>支店</t>
    <rPh sb="0" eb="2">
      <t>シテン</t>
    </rPh>
    <phoneticPr fontId="5"/>
  </si>
  <si>
    <t>霞ヶ関支店</t>
    <rPh sb="0" eb="3">
      <t>カスミガセキ</t>
    </rPh>
    <rPh sb="3" eb="5">
      <t>シテン</t>
    </rPh>
    <phoneticPr fontId="5"/>
  </si>
  <si>
    <t>支店コード</t>
    <rPh sb="0" eb="2">
      <t>シテン</t>
    </rPh>
    <phoneticPr fontId="5"/>
  </si>
  <si>
    <t>123</t>
    <phoneticPr fontId="5"/>
  </si>
  <si>
    <t>預金種別</t>
    <rPh sb="0" eb="2">
      <t>ヨキン</t>
    </rPh>
    <rPh sb="2" eb="4">
      <t>シュベツ</t>
    </rPh>
    <phoneticPr fontId="5"/>
  </si>
  <si>
    <t>普通預金</t>
    <rPh sb="0" eb="2">
      <t>フツウ</t>
    </rPh>
    <rPh sb="2" eb="4">
      <t>ヨキン</t>
    </rPh>
    <phoneticPr fontId="5"/>
  </si>
  <si>
    <t>口座番号</t>
    <rPh sb="0" eb="2">
      <t>コウザ</t>
    </rPh>
    <rPh sb="2" eb="4">
      <t>バンゴウ</t>
    </rPh>
    <phoneticPr fontId="5"/>
  </si>
  <si>
    <t>0123456</t>
    <phoneticPr fontId="7"/>
  </si>
  <si>
    <t>税抜き申請・税込み申請の別</t>
    <rPh sb="0" eb="2">
      <t>ゼイヌ</t>
    </rPh>
    <rPh sb="3" eb="5">
      <t>シンセイ</t>
    </rPh>
    <rPh sb="6" eb="8">
      <t>ゼイコ</t>
    </rPh>
    <rPh sb="9" eb="11">
      <t>シンセイ</t>
    </rPh>
    <rPh sb="12" eb="13">
      <t>ベツ</t>
    </rPh>
    <phoneticPr fontId="5"/>
  </si>
  <si>
    <t>税抜き</t>
    <rPh sb="0" eb="2">
      <t>ゼイヌ</t>
    </rPh>
    <phoneticPr fontId="5"/>
  </si>
  <si>
    <t>補助限度額</t>
    <rPh sb="0" eb="2">
      <t>ホジョ</t>
    </rPh>
    <rPh sb="2" eb="5">
      <t>ゲンドガク</t>
    </rPh>
    <phoneticPr fontId="5"/>
  </si>
  <si>
    <t>税込み</t>
    <rPh sb="0" eb="2">
      <t>ゼイコ</t>
    </rPh>
    <phoneticPr fontId="5"/>
  </si>
  <si>
    <t>申請日時点における利用者の状況</t>
    <rPh sb="0" eb="5">
      <t>シンセイビジテン</t>
    </rPh>
    <rPh sb="9" eb="11">
      <t>リヨウ</t>
    </rPh>
    <rPh sb="11" eb="12">
      <t>シャ</t>
    </rPh>
    <rPh sb="13" eb="15">
      <t>ジョウキョウ</t>
    </rPh>
    <phoneticPr fontId="5"/>
  </si>
  <si>
    <t>定員</t>
    <rPh sb="0" eb="2">
      <t>テイイン</t>
    </rPh>
    <phoneticPr fontId="5"/>
  </si>
  <si>
    <t>名</t>
    <rPh sb="0" eb="1">
      <t>メイ</t>
    </rPh>
    <phoneticPr fontId="5"/>
  </si>
  <si>
    <t>総利用者数</t>
    <rPh sb="0" eb="1">
      <t>ソウ</t>
    </rPh>
    <rPh sb="1" eb="3">
      <t>リヨウ</t>
    </rPh>
    <rPh sb="3" eb="4">
      <t>シャ</t>
    </rPh>
    <rPh sb="4" eb="5">
      <t>スウ</t>
    </rPh>
    <phoneticPr fontId="5"/>
  </si>
  <si>
    <t>うち重度後遺障害者数（A）※</t>
    <rPh sb="2" eb="4">
      <t>ジュウド</t>
    </rPh>
    <rPh sb="4" eb="6">
      <t>コウイ</t>
    </rPh>
    <rPh sb="6" eb="9">
      <t>ショウガイシャ</t>
    </rPh>
    <rPh sb="9" eb="10">
      <t>スウ</t>
    </rPh>
    <phoneticPr fontId="5"/>
  </si>
  <si>
    <t>申請日以降具体的な利用の見込みがある重度後遺障害者数（B）※</t>
    <rPh sb="0" eb="3">
      <t>シンセイビ</t>
    </rPh>
    <rPh sb="3" eb="5">
      <t>イコウ</t>
    </rPh>
    <rPh sb="5" eb="8">
      <t>グタイテキ</t>
    </rPh>
    <rPh sb="9" eb="11">
      <t>リヨウ</t>
    </rPh>
    <rPh sb="12" eb="14">
      <t>ミコ</t>
    </rPh>
    <rPh sb="18" eb="25">
      <t>ジュウドコウイショウガイシャ</t>
    </rPh>
    <rPh sb="25" eb="26">
      <t>スウ</t>
    </rPh>
    <phoneticPr fontId="5"/>
  </si>
  <si>
    <t>令和7年度末時点の重度後遺障害者数（A＋B）※</t>
    <phoneticPr fontId="7"/>
  </si>
  <si>
    <t>重度後遺障害者の割合</t>
    <rPh sb="0" eb="7">
      <t>ジュウドコウイショウガイシャ</t>
    </rPh>
    <rPh sb="8" eb="10">
      <t>ワリアイ</t>
    </rPh>
    <phoneticPr fontId="5"/>
  </si>
  <si>
    <t>補助率</t>
    <rPh sb="0" eb="3">
      <t>ホジョリツ</t>
    </rPh>
    <phoneticPr fontId="5"/>
  </si>
  <si>
    <t>※当該事業における自動車事故被害者数とは、（独）自動車事故対策機構（NASVA)による介護料受給資格者及び自動車損害賠償保障法施行令別表第一第２級以上の等級認定を受けた者をいいます。障害者手帳の等級とは異なりますのでご注意願います。</t>
    <rPh sb="9" eb="12">
      <t>ジドウシャ</t>
    </rPh>
    <rPh sb="12" eb="14">
      <t>ジコ</t>
    </rPh>
    <rPh sb="14" eb="17">
      <t>ヒガイシャ</t>
    </rPh>
    <rPh sb="17" eb="18">
      <t>スウ</t>
    </rPh>
    <rPh sb="76" eb="78">
      <t>トウキュウ</t>
    </rPh>
    <rPh sb="78" eb="80">
      <t>ニンテイ</t>
    </rPh>
    <rPh sb="81" eb="82">
      <t>ウ</t>
    </rPh>
    <rPh sb="84" eb="85">
      <t>シャ</t>
    </rPh>
    <phoneticPr fontId="5"/>
  </si>
  <si>
    <t>（１）人材雇用費</t>
    <rPh sb="3" eb="5">
      <t>ジンザイ</t>
    </rPh>
    <rPh sb="5" eb="7">
      <t>コヨウ</t>
    </rPh>
    <rPh sb="7" eb="8">
      <t>ヒ</t>
    </rPh>
    <phoneticPr fontId="5"/>
  </si>
  <si>
    <t>交付申請額</t>
    <rPh sb="0" eb="2">
      <t>コウフ</t>
    </rPh>
    <rPh sb="2" eb="5">
      <t>シンセイガク</t>
    </rPh>
    <phoneticPr fontId="5"/>
  </si>
  <si>
    <t>人材雇用費補助申請額算出書</t>
    <phoneticPr fontId="5"/>
  </si>
  <si>
    <t>人数</t>
    <rPh sb="0" eb="2">
      <t>ニンズウ</t>
    </rPh>
    <phoneticPr fontId="5"/>
  </si>
  <si>
    <t>職員氏名</t>
    <rPh sb="0" eb="4">
      <t>ショクインシメイ</t>
    </rPh>
    <phoneticPr fontId="5"/>
  </si>
  <si>
    <t>職員の職種</t>
    <rPh sb="0" eb="2">
      <t>ショクイン</t>
    </rPh>
    <rPh sb="3" eb="5">
      <t>ショクシュ</t>
    </rPh>
    <phoneticPr fontId="5"/>
  </si>
  <si>
    <t>雇用開始月</t>
    <rPh sb="0" eb="2">
      <t>コヨウ</t>
    </rPh>
    <rPh sb="2" eb="4">
      <t>カイシ</t>
    </rPh>
    <rPh sb="4" eb="5">
      <t>ツキ</t>
    </rPh>
    <phoneticPr fontId="5"/>
  </si>
  <si>
    <t>対象月数</t>
    <rPh sb="0" eb="2">
      <t>タイショウ</t>
    </rPh>
    <rPh sb="2" eb="4">
      <t>ツキスウ</t>
    </rPh>
    <phoneticPr fontId="5"/>
  </si>
  <si>
    <t>対象月の給与総支給額</t>
    <rPh sb="0" eb="2">
      <t>タイショウ</t>
    </rPh>
    <rPh sb="2" eb="3">
      <t>ヅキ</t>
    </rPh>
    <rPh sb="4" eb="6">
      <t>キュウヨ</t>
    </rPh>
    <rPh sb="6" eb="7">
      <t>ソウ</t>
    </rPh>
    <rPh sb="7" eb="9">
      <t>シキュウ</t>
    </rPh>
    <rPh sb="9" eb="10">
      <t>ガク</t>
    </rPh>
    <phoneticPr fontId="5"/>
  </si>
  <si>
    <t>対象月の賞与支給額</t>
    <rPh sb="0" eb="2">
      <t>タイショウ</t>
    </rPh>
    <rPh sb="2" eb="3">
      <t>ヅキ</t>
    </rPh>
    <rPh sb="4" eb="6">
      <t>ショウヨ</t>
    </rPh>
    <rPh sb="6" eb="8">
      <t>シキュウ</t>
    </rPh>
    <rPh sb="8" eb="9">
      <t>ガク</t>
    </rPh>
    <phoneticPr fontId="5"/>
  </si>
  <si>
    <t>対象月の法定福利費</t>
  </si>
  <si>
    <t>山田太郎</t>
    <rPh sb="0" eb="2">
      <t>ヤマダ</t>
    </rPh>
    <rPh sb="2" eb="4">
      <t>タロウ</t>
    </rPh>
    <phoneticPr fontId="7"/>
  </si>
  <si>
    <t>介護福祉士</t>
    <rPh sb="0" eb="5">
      <t>カイゴフクシシ</t>
    </rPh>
    <phoneticPr fontId="5"/>
  </si>
  <si>
    <t>鈴木次郎</t>
    <rPh sb="0" eb="2">
      <t>スズキ</t>
    </rPh>
    <rPh sb="2" eb="4">
      <t>ジロウ</t>
    </rPh>
    <phoneticPr fontId="7"/>
  </si>
  <si>
    <t>渡辺三郎</t>
    <rPh sb="0" eb="2">
      <t>ワタナベ</t>
    </rPh>
    <rPh sb="2" eb="4">
      <t>サブロウ</t>
    </rPh>
    <phoneticPr fontId="7"/>
  </si>
  <si>
    <t>長谷川四郎</t>
    <rPh sb="0" eb="3">
      <t>ハセガワ</t>
    </rPh>
    <rPh sb="3" eb="5">
      <t>シロウ</t>
    </rPh>
    <phoneticPr fontId="7"/>
  </si>
  <si>
    <t>黒井五郎</t>
    <rPh sb="0" eb="2">
      <t>クロイ</t>
    </rPh>
    <rPh sb="2" eb="4">
      <t>ゴロウ</t>
    </rPh>
    <phoneticPr fontId="7"/>
  </si>
  <si>
    <t>看護師</t>
    <rPh sb="0" eb="3">
      <t>カンゴシ</t>
    </rPh>
    <phoneticPr fontId="5"/>
  </si>
  <si>
    <t>村田六郎</t>
    <rPh sb="0" eb="2">
      <t>ムラタ</t>
    </rPh>
    <rPh sb="2" eb="4">
      <t>ロクロウ</t>
    </rPh>
    <phoneticPr fontId="7"/>
  </si>
  <si>
    <t>（2）求人情報発信費</t>
    <rPh sb="3" eb="10">
      <t>キュウジンジョウホウハッシンヒ</t>
    </rPh>
    <phoneticPr fontId="5"/>
  </si>
  <si>
    <t>イ　就職情報掲載料、新聞広告、パンフレット作成等を申請する場合</t>
    <phoneticPr fontId="5"/>
  </si>
  <si>
    <t>実施内容</t>
    <rPh sb="0" eb="2">
      <t>ジッシ</t>
    </rPh>
    <rPh sb="2" eb="4">
      <t>ナイヨウ</t>
    </rPh>
    <phoneticPr fontId="5"/>
  </si>
  <si>
    <t>実施時期</t>
    <rPh sb="0" eb="2">
      <t>ジッシ</t>
    </rPh>
    <rPh sb="2" eb="4">
      <t>ジキ</t>
    </rPh>
    <phoneticPr fontId="5"/>
  </si>
  <si>
    <t>掲載終了日または納品日</t>
    <rPh sb="0" eb="5">
      <t>ケイサイシュウリョウビ</t>
    </rPh>
    <rPh sb="8" eb="11">
      <t>ノウヒンビ</t>
    </rPh>
    <phoneticPr fontId="5"/>
  </si>
  <si>
    <t>数量</t>
    <rPh sb="0" eb="2">
      <t>スウリョウ</t>
    </rPh>
    <phoneticPr fontId="5"/>
  </si>
  <si>
    <t>金額（税抜）</t>
    <rPh sb="0" eb="2">
      <t>キンガク</t>
    </rPh>
    <rPh sb="3" eb="5">
      <t>ゼイヌ</t>
    </rPh>
    <phoneticPr fontId="5"/>
  </si>
  <si>
    <t>消費税額</t>
    <rPh sb="0" eb="3">
      <t>ショウヒゼイ</t>
    </rPh>
    <rPh sb="3" eb="4">
      <t>ガク</t>
    </rPh>
    <phoneticPr fontId="5"/>
  </si>
  <si>
    <t>金額（税込）</t>
    <rPh sb="0" eb="2">
      <t>キンガク</t>
    </rPh>
    <rPh sb="3" eb="5">
      <t>ゼイコ</t>
    </rPh>
    <phoneticPr fontId="10"/>
  </si>
  <si>
    <t>運営会社名</t>
    <phoneticPr fontId="10"/>
  </si>
  <si>
    <t>サイトURL及び成果物の名称</t>
    <rPh sb="6" eb="7">
      <t>オヨ</t>
    </rPh>
    <rPh sb="8" eb="11">
      <t>セイカブツ</t>
    </rPh>
    <rPh sb="12" eb="14">
      <t>メイショウ</t>
    </rPh>
    <phoneticPr fontId="10"/>
  </si>
  <si>
    <t>大手就職情報サイト○○○掲載</t>
    <rPh sb="0" eb="2">
      <t>オオテ</t>
    </rPh>
    <rPh sb="2" eb="4">
      <t>シュウショク</t>
    </rPh>
    <rPh sb="4" eb="6">
      <t>ジョウホウ</t>
    </rPh>
    <rPh sb="12" eb="14">
      <t>ケイサイ</t>
    </rPh>
    <phoneticPr fontId="5"/>
  </si>
  <si>
    <t>令和7年12月～令和8年2月</t>
    <phoneticPr fontId="7"/>
  </si>
  <si>
    <t>○○○(株)</t>
    <rPh sb="3" eb="6">
      <t>カブ</t>
    </rPh>
    <phoneticPr fontId="10"/>
  </si>
  <si>
    <t>XX/XXXX.XX</t>
  </si>
  <si>
    <t>パンフレットの作成</t>
    <rPh sb="7" eb="9">
      <t>サクセイ</t>
    </rPh>
    <phoneticPr fontId="5"/>
  </si>
  <si>
    <t>令和７年１月</t>
    <phoneticPr fontId="7"/>
  </si>
  <si>
    <t>職員募集！</t>
    <rPh sb="0" eb="2">
      <t>ショクイン</t>
    </rPh>
    <rPh sb="2" eb="4">
      <t>ボシュウ</t>
    </rPh>
    <phoneticPr fontId="10"/>
  </si>
  <si>
    <t>チラシ作成</t>
    <rPh sb="3" eb="5">
      <t>サクセイ</t>
    </rPh>
    <phoneticPr fontId="5"/>
  </si>
  <si>
    <t>令和７年２月</t>
    <phoneticPr fontId="7"/>
  </si>
  <si>
    <t>ロ　職業紹介手数料、採用課金型求人掲載料を申請する場合</t>
  </si>
  <si>
    <t>対象職員</t>
    <rPh sb="0" eb="2">
      <t>タイショウ</t>
    </rPh>
    <rPh sb="2" eb="4">
      <t>ショクイン</t>
    </rPh>
    <phoneticPr fontId="10"/>
  </si>
  <si>
    <t>雇用形態</t>
    <rPh sb="0" eb="2">
      <t>コヨウ</t>
    </rPh>
    <rPh sb="2" eb="4">
      <t>ケイタイ</t>
    </rPh>
    <phoneticPr fontId="10"/>
  </si>
  <si>
    <t>雇用開始日</t>
    <rPh sb="0" eb="5">
      <t>コヨウカイシビ</t>
    </rPh>
    <phoneticPr fontId="10"/>
  </si>
  <si>
    <t>紹介手数料（税抜）</t>
    <rPh sb="0" eb="5">
      <t>ショウカイテスウリョウ</t>
    </rPh>
    <rPh sb="6" eb="8">
      <t>ゼイヌ</t>
    </rPh>
    <phoneticPr fontId="5"/>
  </si>
  <si>
    <t>紹介会社名</t>
    <rPh sb="0" eb="2">
      <t>ショウカイ</t>
    </rPh>
    <rPh sb="2" eb="4">
      <t>ガイシャ</t>
    </rPh>
    <rPh sb="4" eb="5">
      <t>メイ</t>
    </rPh>
    <phoneticPr fontId="10"/>
  </si>
  <si>
    <t>田中太郎</t>
    <rPh sb="0" eb="2">
      <t>タナカ</t>
    </rPh>
    <rPh sb="2" eb="4">
      <t>タロウ</t>
    </rPh>
    <phoneticPr fontId="5"/>
  </si>
  <si>
    <t>正社員</t>
    <rPh sb="0" eb="3">
      <t>セイシャイン</t>
    </rPh>
    <phoneticPr fontId="10"/>
  </si>
  <si>
    <t>田中次郎</t>
    <rPh sb="0" eb="2">
      <t>タナカ</t>
    </rPh>
    <rPh sb="2" eb="4">
      <t>ジロウ</t>
    </rPh>
    <phoneticPr fontId="7"/>
  </si>
  <si>
    <t>パート</t>
  </si>
  <si>
    <t>田中三郎</t>
    <rPh sb="0" eb="2">
      <t>タナカ</t>
    </rPh>
    <rPh sb="2" eb="4">
      <t>サブロウ</t>
    </rPh>
    <phoneticPr fontId="5"/>
  </si>
  <si>
    <t>求人情報発信費により得られた成果</t>
    <rPh sb="0" eb="2">
      <t>キュウジン</t>
    </rPh>
    <rPh sb="2" eb="4">
      <t>ジョウホウ</t>
    </rPh>
    <rPh sb="4" eb="6">
      <t>ハッシン</t>
    </rPh>
    <rPh sb="6" eb="7">
      <t>ヒ</t>
    </rPh>
    <rPh sb="10" eb="11">
      <t>エ</t>
    </rPh>
    <rPh sb="14" eb="16">
      <t>セイカ</t>
    </rPh>
    <phoneticPr fontId="5"/>
  </si>
  <si>
    <t>採用出来た人数</t>
    <rPh sb="0" eb="2">
      <t>サイヨウ</t>
    </rPh>
    <rPh sb="2" eb="4">
      <t>デキ</t>
    </rPh>
    <rPh sb="5" eb="7">
      <t>ニンズウ</t>
    </rPh>
    <phoneticPr fontId="5"/>
  </si>
  <si>
    <t>採用に至らなかった場合、その理由・要因</t>
    <rPh sb="0" eb="2">
      <t>サイヨウ</t>
    </rPh>
    <rPh sb="3" eb="4">
      <t>イタ</t>
    </rPh>
    <rPh sb="9" eb="11">
      <t>バアイ</t>
    </rPh>
    <rPh sb="14" eb="16">
      <t>リユウ</t>
    </rPh>
    <rPh sb="17" eb="19">
      <t>ヨウイン</t>
    </rPh>
    <phoneticPr fontId="5"/>
  </si>
  <si>
    <t>パンフレットを見た方から応募があったが選考途中で他社へ入社するため、辞退の申し出があり入社まで至らなかった。</t>
    <rPh sb="7" eb="8">
      <t>ミ</t>
    </rPh>
    <rPh sb="9" eb="10">
      <t>カタ</t>
    </rPh>
    <rPh sb="12" eb="14">
      <t>オウボ</t>
    </rPh>
    <rPh sb="19" eb="21">
      <t>センコウ</t>
    </rPh>
    <rPh sb="21" eb="23">
      <t>トチュウ</t>
    </rPh>
    <rPh sb="24" eb="26">
      <t>タシャ</t>
    </rPh>
    <rPh sb="27" eb="29">
      <t>ニュウシャ</t>
    </rPh>
    <rPh sb="34" eb="36">
      <t>ジタイ</t>
    </rPh>
    <rPh sb="37" eb="38">
      <t>モウ</t>
    </rPh>
    <rPh sb="39" eb="40">
      <t>デ</t>
    </rPh>
    <rPh sb="43" eb="45">
      <t>ニュウシャ</t>
    </rPh>
    <rPh sb="47" eb="48">
      <t>イタ</t>
    </rPh>
    <phoneticPr fontId="5"/>
  </si>
  <si>
    <t>（3）研修等経費</t>
    <rPh sb="3" eb="6">
      <t>ケンシュウトウ</t>
    </rPh>
    <rPh sb="6" eb="8">
      <t>ケイヒ</t>
    </rPh>
    <phoneticPr fontId="5"/>
  </si>
  <si>
    <t>イ　研修等に参加する場合</t>
    <rPh sb="2" eb="5">
      <t>ケンシュウトウ</t>
    </rPh>
    <rPh sb="6" eb="8">
      <t>サンカ</t>
    </rPh>
    <rPh sb="10" eb="12">
      <t>バアイ</t>
    </rPh>
    <phoneticPr fontId="5"/>
  </si>
  <si>
    <t>研修期間</t>
    <rPh sb="0" eb="2">
      <t>ケンシュウ</t>
    </rPh>
    <rPh sb="2" eb="4">
      <t>キカン</t>
    </rPh>
    <phoneticPr fontId="5"/>
  </si>
  <si>
    <t>出席者</t>
    <rPh sb="0" eb="3">
      <t>シュッセキシャ</t>
    </rPh>
    <phoneticPr fontId="5"/>
  </si>
  <si>
    <t>開催場所</t>
    <rPh sb="0" eb="2">
      <t>カイサイ</t>
    </rPh>
    <rPh sb="2" eb="4">
      <t>バショ</t>
    </rPh>
    <phoneticPr fontId="5"/>
  </si>
  <si>
    <t>研修名</t>
    <rPh sb="0" eb="2">
      <t>ケンシュウ</t>
    </rPh>
    <rPh sb="2" eb="3">
      <t>メイ</t>
    </rPh>
    <phoneticPr fontId="5"/>
  </si>
  <si>
    <t>開始日</t>
    <rPh sb="0" eb="3">
      <t>カイシビ</t>
    </rPh>
    <phoneticPr fontId="5"/>
  </si>
  <si>
    <t>終了日</t>
    <rPh sb="0" eb="3">
      <t>シュウリョウビ</t>
    </rPh>
    <phoneticPr fontId="5"/>
  </si>
  <si>
    <t>役職</t>
    <rPh sb="0" eb="2">
      <t>ヤクショク</t>
    </rPh>
    <phoneticPr fontId="5"/>
  </si>
  <si>
    <t>旅費</t>
    <rPh sb="0" eb="2">
      <t>リョヒ</t>
    </rPh>
    <phoneticPr fontId="5"/>
  </si>
  <si>
    <t>受講料・参加費等</t>
    <rPh sb="0" eb="3">
      <t>ジュコウリョウ</t>
    </rPh>
    <rPh sb="4" eb="7">
      <t>サンカヒ</t>
    </rPh>
    <rPh sb="7" eb="8">
      <t>トウ</t>
    </rPh>
    <phoneticPr fontId="5"/>
  </si>
  <si>
    <t>補助対象経費</t>
    <rPh sb="0" eb="6">
      <t>ホジョタイショウケイヒ</t>
    </rPh>
    <phoneticPr fontId="5"/>
  </si>
  <si>
    <t>補助金申請額</t>
    <rPh sb="0" eb="3">
      <t>ホジョキン</t>
    </rPh>
    <rPh sb="3" eb="6">
      <t>シンセイガク</t>
    </rPh>
    <phoneticPr fontId="5"/>
  </si>
  <si>
    <t>自己負担額</t>
    <rPh sb="0" eb="2">
      <t>ジコ</t>
    </rPh>
    <rPh sb="2" eb="5">
      <t>フタンガク</t>
    </rPh>
    <phoneticPr fontId="5"/>
  </si>
  <si>
    <t>施設名</t>
    <rPh sb="0" eb="2">
      <t>シセツ</t>
    </rPh>
    <rPh sb="2" eb="3">
      <t>メイ</t>
    </rPh>
    <phoneticPr fontId="5"/>
  </si>
  <si>
    <t>喀痰吸引等研修</t>
    <rPh sb="0" eb="2">
      <t>カクタン</t>
    </rPh>
    <rPh sb="2" eb="4">
      <t>キュウイン</t>
    </rPh>
    <rPh sb="4" eb="5">
      <t>トウ</t>
    </rPh>
    <rPh sb="5" eb="7">
      <t>ケンシュウ</t>
    </rPh>
    <phoneticPr fontId="5"/>
  </si>
  <si>
    <t>介護福祉士</t>
    <rPh sb="0" eb="2">
      <t>カイゴ</t>
    </rPh>
    <rPh sb="2" eb="5">
      <t>フクシシ</t>
    </rPh>
    <phoneticPr fontId="5"/>
  </si>
  <si>
    <t>国土花子</t>
    <rPh sb="0" eb="2">
      <t>コクド</t>
    </rPh>
    <rPh sb="2" eb="4">
      <t>ハナコ</t>
    </rPh>
    <phoneticPr fontId="5"/>
  </si>
  <si>
    <t>岡山療護センター</t>
    <rPh sb="0" eb="2">
      <t>オカヤマ</t>
    </rPh>
    <rPh sb="2" eb="4">
      <t>リョウゴ</t>
    </rPh>
    <phoneticPr fontId="5"/>
  </si>
  <si>
    <t>岡山県岡山市北区西古松2-8-35</t>
    <rPh sb="0" eb="3">
      <t>オカヤマケン</t>
    </rPh>
    <rPh sb="3" eb="6">
      <t>オカヤマシ</t>
    </rPh>
    <rPh sb="6" eb="8">
      <t>キタク</t>
    </rPh>
    <rPh sb="8" eb="9">
      <t>ニシ</t>
    </rPh>
    <rPh sb="9" eb="11">
      <t>フルマツ</t>
    </rPh>
    <phoneticPr fontId="5"/>
  </si>
  <si>
    <t>交通太郎</t>
    <rPh sb="0" eb="2">
      <t>コウツウ</t>
    </rPh>
    <rPh sb="2" eb="4">
      <t>タロウ</t>
    </rPh>
    <phoneticPr fontId="5"/>
  </si>
  <si>
    <t>国土研修所</t>
    <rPh sb="0" eb="2">
      <t>コクド</t>
    </rPh>
    <rPh sb="2" eb="4">
      <t>ケンシュウ</t>
    </rPh>
    <rPh sb="4" eb="5">
      <t>トコロ</t>
    </rPh>
    <phoneticPr fontId="5"/>
  </si>
  <si>
    <t>東京都千代田区霞が関2－1－3</t>
    <rPh sb="0" eb="3">
      <t>トウキョウト</t>
    </rPh>
    <rPh sb="3" eb="7">
      <t>チヨダク</t>
    </rPh>
    <rPh sb="7" eb="8">
      <t>カスミ</t>
    </rPh>
    <rPh sb="9" eb="10">
      <t>セキ</t>
    </rPh>
    <phoneticPr fontId="5"/>
  </si>
  <si>
    <t>ロ　研修等を開催する場合</t>
  </si>
  <si>
    <t>講師</t>
    <rPh sb="0" eb="2">
      <t>コウシ</t>
    </rPh>
    <phoneticPr fontId="5"/>
  </si>
  <si>
    <t>会議費</t>
  </si>
  <si>
    <t>旅費・諸謝金</t>
  </si>
  <si>
    <t>補助対象経費</t>
    <rPh sb="0" eb="2">
      <t>ホジョ</t>
    </rPh>
    <rPh sb="2" eb="4">
      <t>タイショウ</t>
    </rPh>
    <rPh sb="4" eb="6">
      <t>ケイヒ</t>
    </rPh>
    <phoneticPr fontId="5"/>
  </si>
  <si>
    <t>補助金申請額</t>
    <rPh sb="0" eb="2">
      <t>ホジョ</t>
    </rPh>
    <rPh sb="2" eb="3">
      <t>キン</t>
    </rPh>
    <rPh sb="3" eb="6">
      <t>シンセイガク</t>
    </rPh>
    <phoneticPr fontId="5"/>
  </si>
  <si>
    <t>参加人数</t>
    <rPh sb="0" eb="2">
      <t>サンカ</t>
    </rPh>
    <rPh sb="2" eb="4">
      <t>ニンズウ</t>
    </rPh>
    <phoneticPr fontId="5"/>
  </si>
  <si>
    <t>喀痰吸引研修</t>
    <rPh sb="0" eb="2">
      <t>カクタン</t>
    </rPh>
    <rPh sb="2" eb="4">
      <t>キュウイン</t>
    </rPh>
    <rPh sb="4" eb="6">
      <t>ケンシュウ</t>
    </rPh>
    <phoneticPr fontId="5"/>
  </si>
  <si>
    <t>大学教授</t>
    <rPh sb="0" eb="2">
      <t>ダイガク</t>
    </rPh>
    <rPh sb="2" eb="4">
      <t>キョウジュ</t>
    </rPh>
    <phoneticPr fontId="5"/>
  </si>
  <si>
    <t>国土太郎</t>
    <rPh sb="0" eb="2">
      <t>コクド</t>
    </rPh>
    <rPh sb="2" eb="4">
      <t>タロウ</t>
    </rPh>
    <phoneticPr fontId="5"/>
  </si>
  <si>
    <t>交通花子</t>
    <rPh sb="0" eb="2">
      <t>コウツウ</t>
    </rPh>
    <rPh sb="2" eb="4">
      <t>ハナコ</t>
    </rPh>
    <phoneticPr fontId="5"/>
  </si>
  <si>
    <t>人材雇用費、求人情報発信費、研修等経費の交付を受けることにより得られる効果と今後の活用方法</t>
    <rPh sb="0" eb="2">
      <t>ジンザイ</t>
    </rPh>
    <rPh sb="2" eb="5">
      <t>コヨウヒ</t>
    </rPh>
    <rPh sb="6" eb="8">
      <t>キュウジン</t>
    </rPh>
    <rPh sb="8" eb="10">
      <t>ジョウホウ</t>
    </rPh>
    <rPh sb="10" eb="12">
      <t>ハッシン</t>
    </rPh>
    <rPh sb="12" eb="13">
      <t>ヒ</t>
    </rPh>
    <rPh sb="14" eb="16">
      <t>ケンシュウ</t>
    </rPh>
    <rPh sb="16" eb="17">
      <t>トウ</t>
    </rPh>
    <rPh sb="17" eb="19">
      <t>ケイヒ</t>
    </rPh>
    <rPh sb="20" eb="22">
      <t>コウフ</t>
    </rPh>
    <rPh sb="23" eb="24">
      <t>ウ</t>
    </rPh>
    <rPh sb="31" eb="32">
      <t>エ</t>
    </rPh>
    <rPh sb="35" eb="37">
      <t>コウカ</t>
    </rPh>
    <rPh sb="38" eb="40">
      <t>コンゴ</t>
    </rPh>
    <rPh sb="41" eb="43">
      <t>カツヨウ</t>
    </rPh>
    <rPh sb="43" eb="45">
      <t>ホウホウ</t>
    </rPh>
    <phoneticPr fontId="5"/>
  </si>
  <si>
    <t>得られる効果</t>
    <rPh sb="0" eb="1">
      <t>エ</t>
    </rPh>
    <rPh sb="4" eb="6">
      <t>コウカ</t>
    </rPh>
    <phoneticPr fontId="5"/>
  </si>
  <si>
    <r>
      <t>求人情報発信費の交付を受けることで、</t>
    </r>
    <r>
      <rPr>
        <sz val="9"/>
        <color rgb="FFFF0000"/>
        <rFont val="游ゴシック"/>
        <family val="3"/>
        <charset val="128"/>
      </rPr>
      <t>自動車事故による重度後遺障害者に</t>
    </r>
    <r>
      <rPr>
        <sz val="9"/>
        <rFont val="游ゴシック"/>
        <family val="3"/>
        <charset val="128"/>
      </rPr>
      <t>～のような効果が期待できる。</t>
    </r>
    <rPh sb="0" eb="2">
      <t>キュウジン</t>
    </rPh>
    <rPh sb="2" eb="4">
      <t>ジョウホウ</t>
    </rPh>
    <rPh sb="4" eb="7">
      <t>ハッシンヒ</t>
    </rPh>
    <rPh sb="8" eb="10">
      <t>コウフ</t>
    </rPh>
    <rPh sb="11" eb="12">
      <t>ウ</t>
    </rPh>
    <rPh sb="18" eb="21">
      <t>ジドウシャ</t>
    </rPh>
    <rPh sb="21" eb="23">
      <t>ジコ</t>
    </rPh>
    <rPh sb="26" eb="33">
      <t>ジュウドコウイショウガイシャ</t>
    </rPh>
    <rPh sb="39" eb="41">
      <t>コウカ</t>
    </rPh>
    <rPh sb="42" eb="44">
      <t>キタイ</t>
    </rPh>
    <phoneticPr fontId="7"/>
  </si>
  <si>
    <t>得られる効果の活用方法</t>
    <rPh sb="0" eb="1">
      <t>エ</t>
    </rPh>
    <rPh sb="4" eb="6">
      <t>コウカ</t>
    </rPh>
    <rPh sb="7" eb="11">
      <t>カツヨウホウホウ</t>
    </rPh>
    <phoneticPr fontId="5"/>
  </si>
  <si>
    <r>
      <t>～に取り組んだことにより～の効果が得られ、</t>
    </r>
    <r>
      <rPr>
        <sz val="9"/>
        <color rgb="FFFF0000"/>
        <rFont val="游ゴシック"/>
        <family val="3"/>
        <charset val="128"/>
      </rPr>
      <t>自動車事故による重度後遺障害者</t>
    </r>
    <r>
      <rPr>
        <sz val="9"/>
        <rFont val="游ゴシック"/>
        <family val="3"/>
        <charset val="128"/>
      </rPr>
      <t>の利用促進に繋ぐことができる。</t>
    </r>
    <rPh sb="2" eb="3">
      <t>ト</t>
    </rPh>
    <rPh sb="4" eb="5">
      <t>ク</t>
    </rPh>
    <rPh sb="14" eb="16">
      <t>コウカ</t>
    </rPh>
    <rPh sb="17" eb="18">
      <t>エ</t>
    </rPh>
    <rPh sb="37" eb="39">
      <t>リヨウ</t>
    </rPh>
    <rPh sb="39" eb="41">
      <t>ソクシン</t>
    </rPh>
    <rPh sb="42" eb="43">
      <t>ツナ</t>
    </rPh>
    <phoneticPr fontId="7"/>
  </si>
  <si>
    <t>補助金交付申請に関する担当者</t>
    <rPh sb="0" eb="3">
      <t>ホジョキン</t>
    </rPh>
    <rPh sb="3" eb="5">
      <t>コウフ</t>
    </rPh>
    <rPh sb="5" eb="7">
      <t>シンセイ</t>
    </rPh>
    <rPh sb="8" eb="9">
      <t>カン</t>
    </rPh>
    <rPh sb="11" eb="14">
      <t>タントウシャ</t>
    </rPh>
    <phoneticPr fontId="5"/>
  </si>
  <si>
    <t>郵便物の宛名</t>
    <rPh sb="0" eb="3">
      <t>ユウビンブツ</t>
    </rPh>
    <rPh sb="4" eb="6">
      <t>アテナ</t>
    </rPh>
    <phoneticPr fontId="5"/>
  </si>
  <si>
    <t>国土太郎</t>
    <rPh sb="0" eb="2">
      <t>コクド</t>
    </rPh>
    <rPh sb="2" eb="4">
      <t>タロウ</t>
    </rPh>
    <phoneticPr fontId="7"/>
  </si>
  <si>
    <t>郵便物の送付先住所</t>
    <rPh sb="0" eb="3">
      <t>ユウビンブツ</t>
    </rPh>
    <rPh sb="4" eb="7">
      <t>ソウフサキ</t>
    </rPh>
    <rPh sb="7" eb="9">
      <t>ジュウショ</t>
    </rPh>
    <phoneticPr fontId="5"/>
  </si>
  <si>
    <t>〒100-8918　東京都千代田区霞が関2-1-3</t>
    <phoneticPr fontId="7"/>
  </si>
  <si>
    <t>所属</t>
    <rPh sb="0" eb="2">
      <t>ショゾク</t>
    </rPh>
    <phoneticPr fontId="5"/>
  </si>
  <si>
    <t>氏名ふりがな</t>
    <rPh sb="0" eb="2">
      <t>シメイ</t>
    </rPh>
    <phoneticPr fontId="5"/>
  </si>
  <si>
    <t>電話番号</t>
    <rPh sb="0" eb="4">
      <t>デンワバンゴウ</t>
    </rPh>
    <phoneticPr fontId="5"/>
  </si>
  <si>
    <t>FAX番号</t>
    <rPh sb="3" eb="5">
      <t>バンゴウ</t>
    </rPh>
    <phoneticPr fontId="5"/>
  </si>
  <si>
    <t>e-mail</t>
  </si>
  <si>
    <t>担当者①</t>
    <rPh sb="0" eb="3">
      <t>タントウシャ</t>
    </rPh>
    <phoneticPr fontId="5"/>
  </si>
  <si>
    <t>事務課</t>
    <rPh sb="0" eb="2">
      <t>ジム</t>
    </rPh>
    <rPh sb="2" eb="3">
      <t>カ</t>
    </rPh>
    <phoneticPr fontId="7"/>
  </si>
  <si>
    <t>主任</t>
    <rPh sb="0" eb="2">
      <t>シュニン</t>
    </rPh>
    <phoneticPr fontId="7"/>
  </si>
  <si>
    <t>国土次郎</t>
    <rPh sb="0" eb="2">
      <t>コクド</t>
    </rPh>
    <rPh sb="2" eb="4">
      <t>ジロウ</t>
    </rPh>
    <phoneticPr fontId="7"/>
  </si>
  <si>
    <t>こくどじろう</t>
    <phoneticPr fontId="7"/>
  </si>
  <si>
    <t>080-0000-0000</t>
    <phoneticPr fontId="7"/>
  </si>
  <si>
    <t>kokudoziro@abc</t>
    <phoneticPr fontId="7"/>
  </si>
  <si>
    <t>担当者②</t>
    <rPh sb="0" eb="3">
      <t>タントウシャ</t>
    </rPh>
    <phoneticPr fontId="5"/>
  </si>
  <si>
    <t>事務課</t>
    <rPh sb="0" eb="3">
      <t>ジムカ</t>
    </rPh>
    <phoneticPr fontId="7"/>
  </si>
  <si>
    <t>副主任</t>
    <rPh sb="0" eb="3">
      <t>フクシュニン</t>
    </rPh>
    <phoneticPr fontId="7"/>
  </si>
  <si>
    <t>国土三郎</t>
    <rPh sb="0" eb="2">
      <t>コクド</t>
    </rPh>
    <rPh sb="2" eb="4">
      <t>サブロウ</t>
    </rPh>
    <phoneticPr fontId="7"/>
  </si>
  <si>
    <t>こくどさぶろう</t>
    <phoneticPr fontId="7"/>
  </si>
  <si>
    <t>090-0000-0000</t>
    <phoneticPr fontId="7"/>
  </si>
  <si>
    <t>kokudosaburo@abc</t>
    <phoneticPr fontId="7"/>
  </si>
  <si>
    <t>■請求書関係</t>
    <rPh sb="1" eb="4">
      <t>セイキュウショ</t>
    </rPh>
    <phoneticPr fontId="5"/>
  </si>
  <si>
    <t>本件責任者：</t>
    <rPh sb="0" eb="2">
      <t>ホンケン</t>
    </rPh>
    <rPh sb="2" eb="5">
      <t>セキニンシャ</t>
    </rPh>
    <phoneticPr fontId="5"/>
  </si>
  <si>
    <t>連絡先：</t>
    <rPh sb="0" eb="3">
      <t>レンラクサキ</t>
    </rPh>
    <phoneticPr fontId="5"/>
  </si>
  <si>
    <t>000-0000-0000</t>
    <phoneticPr fontId="7"/>
  </si>
  <si>
    <t>担当者：</t>
    <rPh sb="0" eb="3">
      <t>タントウシャ</t>
    </rPh>
    <phoneticPr fontId="5"/>
  </si>
  <si>
    <t>■検収調書A関係（求人情報発信費：就職情報掲載料等）</t>
    <rPh sb="1" eb="3">
      <t>ケンシュウ</t>
    </rPh>
    <rPh sb="3" eb="5">
      <t>チョウショ</t>
    </rPh>
    <rPh sb="6" eb="8">
      <t>カンケイ</t>
    </rPh>
    <rPh sb="9" eb="16">
      <t>キュウジンジョウホウハッシンヒ</t>
    </rPh>
    <rPh sb="17" eb="19">
      <t>シュウショク</t>
    </rPh>
    <rPh sb="19" eb="21">
      <t>ジョウホウ</t>
    </rPh>
    <rPh sb="21" eb="24">
      <t>ケイサイリョウ</t>
    </rPh>
    <rPh sb="24" eb="25">
      <t>トウ</t>
    </rPh>
    <phoneticPr fontId="5"/>
  </si>
  <si>
    <t>検収日</t>
    <rPh sb="0" eb="3">
      <t>ケンシュウビ</t>
    </rPh>
    <phoneticPr fontId="5"/>
  </si>
  <si>
    <t>検収員①役職</t>
    <rPh sb="0" eb="2">
      <t>ケンシュウ</t>
    </rPh>
    <rPh sb="2" eb="3">
      <t>イン</t>
    </rPh>
    <rPh sb="4" eb="6">
      <t>ヤクショク</t>
    </rPh>
    <phoneticPr fontId="5"/>
  </si>
  <si>
    <t>施設長</t>
    <rPh sb="0" eb="2">
      <t>シセツ</t>
    </rPh>
    <rPh sb="2" eb="3">
      <t>チョウ</t>
    </rPh>
    <phoneticPr fontId="7"/>
  </si>
  <si>
    <t>検収員①氏名</t>
    <rPh sb="0" eb="2">
      <t>ケンシュウ</t>
    </rPh>
    <rPh sb="2" eb="3">
      <t>イン</t>
    </rPh>
    <rPh sb="4" eb="6">
      <t>シメイ</t>
    </rPh>
    <phoneticPr fontId="5"/>
  </si>
  <si>
    <t>検収員②役職</t>
    <rPh sb="0" eb="2">
      <t>ケンシュウ</t>
    </rPh>
    <rPh sb="2" eb="3">
      <t>イン</t>
    </rPh>
    <rPh sb="4" eb="6">
      <t>ヤクショク</t>
    </rPh>
    <phoneticPr fontId="5"/>
  </si>
  <si>
    <t>副施設長</t>
    <rPh sb="0" eb="4">
      <t>フクシセツチョウ</t>
    </rPh>
    <phoneticPr fontId="7"/>
  </si>
  <si>
    <t>検収員②氏名</t>
    <rPh sb="0" eb="2">
      <t>ケンシュウ</t>
    </rPh>
    <rPh sb="2" eb="3">
      <t>イン</t>
    </rPh>
    <rPh sb="4" eb="6">
      <t>シメイ</t>
    </rPh>
    <phoneticPr fontId="5"/>
  </si>
  <si>
    <t>■検収調書B関係（求人情報発信費：職業紹介手数料等）</t>
    <rPh sb="1" eb="3">
      <t>ケンシュウ</t>
    </rPh>
    <rPh sb="3" eb="5">
      <t>チョウショ</t>
    </rPh>
    <rPh sb="6" eb="8">
      <t>カンケイ</t>
    </rPh>
    <rPh sb="9" eb="16">
      <t>キュウジンジョウホウハッシンヒ</t>
    </rPh>
    <rPh sb="17" eb="24">
      <t>ショクギョウショウカイテスウリョウ</t>
    </rPh>
    <rPh sb="24" eb="25">
      <t>トウ</t>
    </rPh>
    <phoneticPr fontId="5"/>
  </si>
  <si>
    <t>【入力シート】在宅療養環境整備事業　★新設等支援費（令和８年３月事業実施の場合）</t>
    <phoneticPr fontId="10"/>
  </si>
  <si>
    <t>金融機関コード</t>
    <phoneticPr fontId="10"/>
  </si>
  <si>
    <t>令和7年度末時点の重度後遺障害者数（A＋B）※</t>
    <phoneticPr fontId="10"/>
  </si>
  <si>
    <t>ロ　職業紹介手数料、採用課金型求人掲載料を申請する場合</t>
    <phoneticPr fontId="10"/>
  </si>
  <si>
    <t>〒</t>
    <phoneticPr fontId="10"/>
  </si>
  <si>
    <t>（様式第１）</t>
    <phoneticPr fontId="11"/>
  </si>
  <si>
    <t>株式会社博報堂プロダクツ　</t>
    <rPh sb="0" eb="7">
      <t>カブシキガイシャハクホウドウ</t>
    </rPh>
    <phoneticPr fontId="5"/>
  </si>
  <si>
    <t>代表取締役社長　橋本 昌和　殿</t>
    <phoneticPr fontId="7"/>
  </si>
  <si>
    <t>住所</t>
    <rPh sb="0" eb="2">
      <t>ジュウショ</t>
    </rPh>
    <phoneticPr fontId="7"/>
  </si>
  <si>
    <t>法人名</t>
    <rPh sb="0" eb="3">
      <t>ホウジンメイ</t>
    </rPh>
    <phoneticPr fontId="7"/>
  </si>
  <si>
    <t>代表者名</t>
    <rPh sb="0" eb="4">
      <t>ダイヒョウシャメイ</t>
    </rPh>
    <phoneticPr fontId="7"/>
  </si>
  <si>
    <t>令和７年度被害者保護増進等事業費補助金
（自動車事故被害者支援体制等整備事業）
補助金交付申請書</t>
    <rPh sb="0" eb="2">
      <t>レイワ</t>
    </rPh>
    <rPh sb="3" eb="5">
      <t>ネンド</t>
    </rPh>
    <rPh sb="5" eb="8">
      <t>ヒガイシャ</t>
    </rPh>
    <rPh sb="8" eb="10">
      <t>ホゴ</t>
    </rPh>
    <rPh sb="10" eb="12">
      <t>ゾウシン</t>
    </rPh>
    <rPh sb="12" eb="13">
      <t>トウ</t>
    </rPh>
    <rPh sb="13" eb="16">
      <t>ジギョウヒ</t>
    </rPh>
    <rPh sb="16" eb="19">
      <t>ホジョキン</t>
    </rPh>
    <rPh sb="21" eb="24">
      <t>ジドウシャ</t>
    </rPh>
    <rPh sb="24" eb="26">
      <t>ジコ</t>
    </rPh>
    <rPh sb="26" eb="29">
      <t>ヒガイシャ</t>
    </rPh>
    <rPh sb="29" eb="31">
      <t>シエン</t>
    </rPh>
    <rPh sb="31" eb="33">
      <t>タイセイ</t>
    </rPh>
    <rPh sb="33" eb="34">
      <t>トウ</t>
    </rPh>
    <rPh sb="34" eb="36">
      <t>セイビ</t>
    </rPh>
    <rPh sb="36" eb="38">
      <t>ジギョウ</t>
    </rPh>
    <rPh sb="40" eb="43">
      <t>ホジョキン</t>
    </rPh>
    <rPh sb="43" eb="45">
      <t>コウフ</t>
    </rPh>
    <rPh sb="45" eb="48">
      <t>シンセイショ</t>
    </rPh>
    <phoneticPr fontId="5"/>
  </si>
  <si>
    <t>令和７年度被害者保護増進等事業費補助金（自動車事故被害者支援体制等整備事業）の交付を受けたいので、交付規程第４条第１項の規定に基づき、別紙関係書類を添えて申請します。</t>
    <phoneticPr fontId="7"/>
  </si>
  <si>
    <t>1.　補助対象事業の種別</t>
    <rPh sb="10" eb="12">
      <t>シュベツ</t>
    </rPh>
    <phoneticPr fontId="5"/>
  </si>
  <si>
    <t>別紙　令和７年度自動車事故被害者支援体制等整備事業</t>
    <rPh sb="0" eb="2">
      <t>ベッシ</t>
    </rPh>
    <phoneticPr fontId="5"/>
  </si>
  <si>
    <t>（在宅療養環境整備事業）実施・経費報告書兼収支予算書のとおり</t>
    <rPh sb="1" eb="5">
      <t>ザイタクリョウヨウ</t>
    </rPh>
    <phoneticPr fontId="7"/>
  </si>
  <si>
    <t>2.　補助対象事業の内容　　</t>
    <rPh sb="7" eb="9">
      <t>ジギョウ</t>
    </rPh>
    <rPh sb="10" eb="12">
      <t>ナイヨウ</t>
    </rPh>
    <phoneticPr fontId="5"/>
  </si>
  <si>
    <t>3.　補助対象経費</t>
    <rPh sb="5" eb="9">
      <t>タイショウケイヒ</t>
    </rPh>
    <phoneticPr fontId="7"/>
  </si>
  <si>
    <t>金</t>
  </si>
  <si>
    <t>円</t>
    <rPh sb="0" eb="1">
      <t>エン</t>
    </rPh>
    <phoneticPr fontId="5"/>
  </si>
  <si>
    <t>4.　補助金交付申請額</t>
    <phoneticPr fontId="7"/>
  </si>
  <si>
    <t>5.　添付書類</t>
    <rPh sb="3" eb="5">
      <t>テンプ</t>
    </rPh>
    <rPh sb="5" eb="7">
      <t>ショルイ</t>
    </rPh>
    <phoneticPr fontId="7"/>
  </si>
  <si>
    <t>　(1) 申請者の営む主な事業及びその内容</t>
  </si>
  <si>
    <t>　(2) 申請者の資産及び負債に関する事項</t>
  </si>
  <si>
    <t>　(3) 補助対象事業に関する収支予算書</t>
    <phoneticPr fontId="7"/>
  </si>
  <si>
    <t>　(4)その他博報堂プロダクツが指示する書面等</t>
    <phoneticPr fontId="7"/>
  </si>
  <si>
    <t>（備考）用紙は、日本産業規格Ａ４とし、縦位置とする。</t>
    <phoneticPr fontId="7"/>
  </si>
  <si>
    <t>（別紙）</t>
    <phoneticPr fontId="8"/>
  </si>
  <si>
    <t>令和７年度自動車事故被害者支援体制等整備事業（在宅療養環境整備事業）実施・経費報告書兼収支予算書</t>
    <rPh sb="10" eb="13">
      <t>ヒガイシャ</t>
    </rPh>
    <rPh sb="13" eb="15">
      <t>シエン</t>
    </rPh>
    <rPh sb="15" eb="17">
      <t>タイセイ</t>
    </rPh>
    <rPh sb="17" eb="18">
      <t>トウ</t>
    </rPh>
    <rPh sb="18" eb="20">
      <t>セイビ</t>
    </rPh>
    <rPh sb="23" eb="27">
      <t>ザイタクリョウヨウ</t>
    </rPh>
    <rPh sb="27" eb="29">
      <t>カンキョウ</t>
    </rPh>
    <rPh sb="29" eb="31">
      <t>セイビ</t>
    </rPh>
    <rPh sb="31" eb="33">
      <t>ジギョウ</t>
    </rPh>
    <rPh sb="42" eb="43">
      <t>ケン</t>
    </rPh>
    <rPh sb="45" eb="48">
      <t>ヨサンショ</t>
    </rPh>
    <phoneticPr fontId="9"/>
  </si>
  <si>
    <t>１．実施する補助対象事業の内容</t>
    <rPh sb="2" eb="4">
      <t>ジッシ</t>
    </rPh>
    <rPh sb="6" eb="8">
      <t>ホジョ</t>
    </rPh>
    <rPh sb="8" eb="10">
      <t>タイショウ</t>
    </rPh>
    <rPh sb="10" eb="12">
      <t>ジギョウ</t>
    </rPh>
    <rPh sb="13" eb="15">
      <t>ナイヨウ</t>
    </rPh>
    <phoneticPr fontId="9"/>
  </si>
  <si>
    <t>補助対象経費</t>
    <rPh sb="0" eb="2">
      <t>ホジョ</t>
    </rPh>
    <rPh sb="2" eb="4">
      <t>タイショウ</t>
    </rPh>
    <rPh sb="4" eb="6">
      <t>ケイヒ</t>
    </rPh>
    <phoneticPr fontId="9"/>
  </si>
  <si>
    <t>財源区分</t>
    <rPh sb="0" eb="2">
      <t>ザイゲン</t>
    </rPh>
    <rPh sb="2" eb="4">
      <t>クブン</t>
    </rPh>
    <phoneticPr fontId="9"/>
  </si>
  <si>
    <t>備考</t>
    <rPh sb="0" eb="2">
      <t>ビコウ</t>
    </rPh>
    <phoneticPr fontId="9"/>
  </si>
  <si>
    <t>費目（細目）・実施内容</t>
    <rPh sb="0" eb="1">
      <t>ヒ</t>
    </rPh>
    <rPh sb="1" eb="2">
      <t>メ</t>
    </rPh>
    <rPh sb="3" eb="5">
      <t>サイモク</t>
    </rPh>
    <rPh sb="7" eb="9">
      <t>ジッシ</t>
    </rPh>
    <rPh sb="9" eb="11">
      <t>ナイヨウ</t>
    </rPh>
    <phoneticPr fontId="9"/>
  </si>
  <si>
    <t>金額</t>
    <rPh sb="0" eb="2">
      <t>キンガク</t>
    </rPh>
    <phoneticPr fontId="9"/>
  </si>
  <si>
    <t>積算内訳</t>
    <rPh sb="0" eb="2">
      <t>セキサン</t>
    </rPh>
    <rPh sb="2" eb="4">
      <t>ウチワケ</t>
    </rPh>
    <phoneticPr fontId="9"/>
  </si>
  <si>
    <t>補助金申請額</t>
    <rPh sb="0" eb="3">
      <t>ホジョキン</t>
    </rPh>
    <rPh sb="3" eb="5">
      <t>シンセイ</t>
    </rPh>
    <rPh sb="5" eb="6">
      <t>ガク</t>
    </rPh>
    <phoneticPr fontId="9"/>
  </si>
  <si>
    <t>合計自己負担額</t>
  </si>
  <si>
    <t>その他の収入</t>
    <rPh sb="2" eb="3">
      <t>タ</t>
    </rPh>
    <rPh sb="4" eb="6">
      <t>シュウニュウ</t>
    </rPh>
    <phoneticPr fontId="9"/>
  </si>
  <si>
    <t>(１)人材雇用費</t>
    <rPh sb="3" eb="5">
      <t>ジンザイ</t>
    </rPh>
    <rPh sb="5" eb="8">
      <t>コヨウヒ</t>
    </rPh>
    <phoneticPr fontId="7"/>
  </si>
  <si>
    <t>人材雇用費補助申請額算出書参照</t>
    <rPh sb="13" eb="15">
      <t>サンショウ</t>
    </rPh>
    <phoneticPr fontId="7"/>
  </si>
  <si>
    <t>対象職員数:</t>
    <rPh sb="0" eb="2">
      <t>タイショウ</t>
    </rPh>
    <rPh sb="2" eb="5">
      <t>ショクインスウ</t>
    </rPh>
    <phoneticPr fontId="7"/>
  </si>
  <si>
    <t>(２)求人情報発信費</t>
    <rPh sb="3" eb="5">
      <t>キュウジン</t>
    </rPh>
    <rPh sb="5" eb="7">
      <t>ジョウホウ</t>
    </rPh>
    <rPh sb="7" eb="9">
      <t>ハッシン</t>
    </rPh>
    <rPh sb="9" eb="10">
      <t>ヒ</t>
    </rPh>
    <phoneticPr fontId="7"/>
  </si>
  <si>
    <t>イ　就職情報掲載料、新聞広告、パンフレット作成等</t>
    <phoneticPr fontId="7"/>
  </si>
  <si>
    <t>実施期間</t>
    <rPh sb="0" eb="2">
      <t>ジッシ</t>
    </rPh>
    <rPh sb="2" eb="4">
      <t>キカン</t>
    </rPh>
    <phoneticPr fontId="7"/>
  </si>
  <si>
    <t>ロ　職業紹介手数料、採用課金型求人掲載料</t>
    <rPh sb="2" eb="4">
      <t>ショクギョウ</t>
    </rPh>
    <rPh sb="4" eb="6">
      <t>ショウカイ</t>
    </rPh>
    <rPh sb="6" eb="9">
      <t>テスウリョウ</t>
    </rPh>
    <rPh sb="10" eb="12">
      <t>サイヨウ</t>
    </rPh>
    <rPh sb="12" eb="15">
      <t>カキンガタ</t>
    </rPh>
    <rPh sb="15" eb="17">
      <t>キュウジン</t>
    </rPh>
    <rPh sb="17" eb="20">
      <t>ケイサイリョウ</t>
    </rPh>
    <phoneticPr fontId="7"/>
  </si>
  <si>
    <t>雇用開始日</t>
    <rPh sb="0" eb="4">
      <t>コヨウカイシ</t>
    </rPh>
    <rPh sb="4" eb="5">
      <t>ビ</t>
    </rPh>
    <phoneticPr fontId="7"/>
  </si>
  <si>
    <t>(３)研修等経費</t>
    <rPh sb="3" eb="6">
      <t>ケンシュウトウ</t>
    </rPh>
    <rPh sb="6" eb="8">
      <t>ケイヒ</t>
    </rPh>
    <phoneticPr fontId="7"/>
  </si>
  <si>
    <t>イ　研修等に参加する場合</t>
    <rPh sb="2" eb="5">
      <t>ケンシュウトウ</t>
    </rPh>
    <rPh sb="6" eb="8">
      <t>サンカ</t>
    </rPh>
    <rPh sb="10" eb="12">
      <t>バアイ</t>
    </rPh>
    <phoneticPr fontId="7"/>
  </si>
  <si>
    <t>開催場所</t>
    <rPh sb="0" eb="2">
      <t>カイサイ</t>
    </rPh>
    <rPh sb="2" eb="4">
      <t>バショ</t>
    </rPh>
    <phoneticPr fontId="7"/>
  </si>
  <si>
    <t>旅費</t>
    <rPh sb="0" eb="2">
      <t>リョヒ</t>
    </rPh>
    <phoneticPr fontId="7"/>
  </si>
  <si>
    <t>参加費等</t>
    <rPh sb="0" eb="3">
      <t>サンカヒ</t>
    </rPh>
    <rPh sb="3" eb="4">
      <t>トウ</t>
    </rPh>
    <phoneticPr fontId="7"/>
  </si>
  <si>
    <t>ロ　研修等を開催する場合</t>
    <rPh sb="2" eb="5">
      <t>ケンシュウトウ</t>
    </rPh>
    <rPh sb="6" eb="8">
      <t>カイサイ</t>
    </rPh>
    <rPh sb="10" eb="12">
      <t>バアイ</t>
    </rPh>
    <phoneticPr fontId="7"/>
  </si>
  <si>
    <t>合　　　計</t>
    <rPh sb="0" eb="1">
      <t>ゴウ</t>
    </rPh>
    <rPh sb="4" eb="5">
      <t>ケイ</t>
    </rPh>
    <phoneticPr fontId="5"/>
  </si>
  <si>
    <t>1　　補助率50％ 300万以上
2　　補助率50％ 300万未満
3　　補助率100％ 300万以上
4　   補助率100％ 300万未満</t>
    <phoneticPr fontId="7"/>
  </si>
  <si>
    <t>２.申請日時点における利用者の状況（利用見込みを含む）</t>
    <rPh sb="2" eb="7">
      <t>シンセイビジテン</t>
    </rPh>
    <rPh sb="11" eb="13">
      <t>リヨウ</t>
    </rPh>
    <rPh sb="13" eb="14">
      <t>シャ</t>
    </rPh>
    <rPh sb="15" eb="17">
      <t>ジョウキョウ</t>
    </rPh>
    <rPh sb="18" eb="20">
      <t>リヨウ</t>
    </rPh>
    <rPh sb="20" eb="22">
      <t>ミコ</t>
    </rPh>
    <rPh sb="24" eb="25">
      <t>フク</t>
    </rPh>
    <phoneticPr fontId="9"/>
  </si>
  <si>
    <t>定員</t>
    <rPh sb="0" eb="2">
      <t>テイイン</t>
    </rPh>
    <phoneticPr fontId="9"/>
  </si>
  <si>
    <t>名</t>
    <rPh sb="0" eb="1">
      <t>メイ</t>
    </rPh>
    <phoneticPr fontId="9"/>
  </si>
  <si>
    <t>利用者数</t>
    <rPh sb="0" eb="2">
      <t>リヨウ</t>
    </rPh>
    <rPh sb="2" eb="3">
      <t>シャ</t>
    </rPh>
    <rPh sb="3" eb="4">
      <t>スウ</t>
    </rPh>
    <phoneticPr fontId="9"/>
  </si>
  <si>
    <t>うち申請日時点における自動車事故被害者※の数</t>
    <rPh sb="2" eb="5">
      <t>シンセイビ</t>
    </rPh>
    <rPh sb="5" eb="7">
      <t>ジテン</t>
    </rPh>
    <rPh sb="11" eb="14">
      <t>ジドウシャ</t>
    </rPh>
    <rPh sb="14" eb="16">
      <t>ジコ</t>
    </rPh>
    <rPh sb="16" eb="19">
      <t>ヒガイシャ</t>
    </rPh>
    <rPh sb="21" eb="22">
      <t>スウ</t>
    </rPh>
    <phoneticPr fontId="9"/>
  </si>
  <si>
    <t>今後の自動車事故被害者※の利用見込み数</t>
    <rPh sb="13" eb="15">
      <t>リヨウ</t>
    </rPh>
    <rPh sb="18" eb="19">
      <t>スウ</t>
    </rPh>
    <phoneticPr fontId="9"/>
  </si>
  <si>
    <t>※当該事業における自動車事故被害者とは、（独）自動車事故対策機構（NASVA)による介護料受給資格者及び自動車損害賠償保障法施行令別表第一第２級以上の等級認定を受けた者をいいます。障害者手帳の等級とは異なりますのでご注意願います。</t>
    <rPh sb="9" eb="12">
      <t>ジドウシャ</t>
    </rPh>
    <rPh sb="12" eb="14">
      <t>ジコ</t>
    </rPh>
    <rPh sb="14" eb="17">
      <t>ヒガイシャ</t>
    </rPh>
    <rPh sb="75" eb="77">
      <t>トウキュウ</t>
    </rPh>
    <rPh sb="77" eb="79">
      <t>ニンテイ</t>
    </rPh>
    <rPh sb="80" eb="81">
      <t>ウ</t>
    </rPh>
    <rPh sb="83" eb="84">
      <t>シャ</t>
    </rPh>
    <phoneticPr fontId="9"/>
  </si>
  <si>
    <t>３.人材雇用費、求人情報発信費、研修等経費の交付を受けることにより得られる効果と今後の活用方法</t>
    <rPh sb="2" eb="4">
      <t>ジンザイ</t>
    </rPh>
    <rPh sb="4" eb="7">
      <t>コヨウヒ</t>
    </rPh>
    <rPh sb="8" eb="15">
      <t>キュウジンジョウホウハッシンヒ</t>
    </rPh>
    <rPh sb="16" eb="19">
      <t>ケンシュウトウ</t>
    </rPh>
    <rPh sb="19" eb="21">
      <t>ケイヒ</t>
    </rPh>
    <rPh sb="22" eb="24">
      <t>コウフ</t>
    </rPh>
    <rPh sb="25" eb="26">
      <t>ウ</t>
    </rPh>
    <rPh sb="33" eb="34">
      <t>エ</t>
    </rPh>
    <rPh sb="37" eb="39">
      <t>コウカ</t>
    </rPh>
    <rPh sb="40" eb="42">
      <t>コンゴ</t>
    </rPh>
    <rPh sb="43" eb="45">
      <t>カツヨウ</t>
    </rPh>
    <rPh sb="45" eb="47">
      <t>ホウホウ</t>
    </rPh>
    <phoneticPr fontId="9"/>
  </si>
  <si>
    <t>得られる効果</t>
    <rPh sb="0" eb="1">
      <t>エ</t>
    </rPh>
    <rPh sb="4" eb="6">
      <t>コウカ</t>
    </rPh>
    <phoneticPr fontId="9"/>
  </si>
  <si>
    <t>得られる効果の活用方法</t>
    <rPh sb="0" eb="1">
      <t>エ</t>
    </rPh>
    <rPh sb="4" eb="6">
      <t>コウカ</t>
    </rPh>
    <rPh sb="7" eb="11">
      <t>カツヨウホウホウ</t>
    </rPh>
    <phoneticPr fontId="9"/>
  </si>
  <si>
    <t>４.補助対象事業に関する収支計算書</t>
    <rPh sb="2" eb="4">
      <t>ホジョ</t>
    </rPh>
    <rPh sb="4" eb="6">
      <t>タイショウ</t>
    </rPh>
    <rPh sb="6" eb="8">
      <t>ジギョウ</t>
    </rPh>
    <rPh sb="9" eb="10">
      <t>カン</t>
    </rPh>
    <rPh sb="12" eb="14">
      <t>シュウシ</t>
    </rPh>
    <rPh sb="14" eb="17">
      <t>ケイサンショ</t>
    </rPh>
    <phoneticPr fontId="9"/>
  </si>
  <si>
    <t>収入の部</t>
    <rPh sb="0" eb="2">
      <t>シュウニュウ</t>
    </rPh>
    <rPh sb="3" eb="4">
      <t>ブ</t>
    </rPh>
    <phoneticPr fontId="9"/>
  </si>
  <si>
    <t>支出の部</t>
    <rPh sb="0" eb="2">
      <t>シシュツ</t>
    </rPh>
    <rPh sb="3" eb="4">
      <t>ブ</t>
    </rPh>
    <phoneticPr fontId="9"/>
  </si>
  <si>
    <t>収支差額(A)-(B)</t>
    <rPh sb="0" eb="2">
      <t>シュウシ</t>
    </rPh>
    <rPh sb="2" eb="4">
      <t>サガク</t>
    </rPh>
    <phoneticPr fontId="9"/>
  </si>
  <si>
    <t>科目</t>
    <rPh sb="0" eb="2">
      <t>カモク</t>
    </rPh>
    <phoneticPr fontId="9"/>
  </si>
  <si>
    <t>予算額</t>
    <rPh sb="0" eb="3">
      <t>ヨサンガク</t>
    </rPh>
    <phoneticPr fontId="9"/>
  </si>
  <si>
    <t>新設等支援費</t>
    <rPh sb="0" eb="2">
      <t>シンセツ</t>
    </rPh>
    <rPh sb="2" eb="3">
      <t>トウ</t>
    </rPh>
    <rPh sb="3" eb="6">
      <t>シエンピ</t>
    </rPh>
    <phoneticPr fontId="9"/>
  </si>
  <si>
    <t>自動車事故対策費補助金</t>
    <rPh sb="0" eb="3">
      <t>ジドウシャ</t>
    </rPh>
    <rPh sb="3" eb="5">
      <t>ジコ</t>
    </rPh>
    <rPh sb="5" eb="8">
      <t>タイサクヒ</t>
    </rPh>
    <rPh sb="8" eb="11">
      <t>ホジョキン</t>
    </rPh>
    <phoneticPr fontId="9"/>
  </si>
  <si>
    <t>人材雇用費</t>
    <rPh sb="0" eb="5">
      <t>ジンザイコヨウヒ</t>
    </rPh>
    <phoneticPr fontId="9"/>
  </si>
  <si>
    <t>自己負担額</t>
    <rPh sb="0" eb="2">
      <t>ジコ</t>
    </rPh>
    <rPh sb="2" eb="5">
      <t>フタンガク</t>
    </rPh>
    <phoneticPr fontId="9"/>
  </si>
  <si>
    <t>求人情報発信費</t>
    <rPh sb="0" eb="7">
      <t>キュウジンジョウホウハッシンヒ</t>
    </rPh>
    <phoneticPr fontId="9"/>
  </si>
  <si>
    <t>その他</t>
    <rPh sb="2" eb="3">
      <t>タ</t>
    </rPh>
    <phoneticPr fontId="9"/>
  </si>
  <si>
    <t>研修等経費</t>
    <rPh sb="0" eb="5">
      <t>ケンシュウトウケイヒ</t>
    </rPh>
    <phoneticPr fontId="9"/>
  </si>
  <si>
    <t>継続経費</t>
    <rPh sb="0" eb="2">
      <t>ケイゾク</t>
    </rPh>
    <rPh sb="2" eb="4">
      <t>ケイヒ</t>
    </rPh>
    <phoneticPr fontId="9"/>
  </si>
  <si>
    <t>収入合計（A)</t>
    <rPh sb="0" eb="2">
      <t>シュウニュウ</t>
    </rPh>
    <rPh sb="2" eb="4">
      <t>ゴウケイ</t>
    </rPh>
    <phoneticPr fontId="9"/>
  </si>
  <si>
    <t>支出合計（B)</t>
    <rPh sb="0" eb="2">
      <t>シシュツ</t>
    </rPh>
    <rPh sb="2" eb="4">
      <t>ゴウケイ</t>
    </rPh>
    <phoneticPr fontId="9"/>
  </si>
  <si>
    <t>５．補助金交付申請に関する担当者</t>
    <rPh sb="2" eb="5">
      <t>ホジョキン</t>
    </rPh>
    <rPh sb="5" eb="7">
      <t>コウフ</t>
    </rPh>
    <rPh sb="7" eb="9">
      <t>シンセイ</t>
    </rPh>
    <rPh sb="10" eb="11">
      <t>カン</t>
    </rPh>
    <rPh sb="13" eb="16">
      <t>タントウシャ</t>
    </rPh>
    <phoneticPr fontId="9"/>
  </si>
  <si>
    <t>郵便物の宛名</t>
    <rPh sb="0" eb="3">
      <t>ユウビンブツ</t>
    </rPh>
    <rPh sb="4" eb="6">
      <t>アテナ</t>
    </rPh>
    <phoneticPr fontId="9"/>
  </si>
  <si>
    <t>郵便物の送付先住所</t>
    <rPh sb="0" eb="3">
      <t>ユウビンブツ</t>
    </rPh>
    <rPh sb="4" eb="7">
      <t>ソウフサキ</t>
    </rPh>
    <rPh sb="7" eb="9">
      <t>ジュウショ</t>
    </rPh>
    <phoneticPr fontId="9"/>
  </si>
  <si>
    <t>所属</t>
    <rPh sb="0" eb="2">
      <t>ショゾク</t>
    </rPh>
    <phoneticPr fontId="9"/>
  </si>
  <si>
    <t>役職</t>
    <rPh sb="0" eb="2">
      <t>ヤクショク</t>
    </rPh>
    <phoneticPr fontId="9"/>
  </si>
  <si>
    <t>氏名</t>
    <rPh sb="0" eb="2">
      <t>シメイ</t>
    </rPh>
    <phoneticPr fontId="9"/>
  </si>
  <si>
    <t>氏名ふりがな</t>
    <rPh sb="0" eb="2">
      <t>シメイ</t>
    </rPh>
    <phoneticPr fontId="9"/>
  </si>
  <si>
    <t>電話番号</t>
    <rPh sb="0" eb="4">
      <t>デンワバンゴウ</t>
    </rPh>
    <phoneticPr fontId="9"/>
  </si>
  <si>
    <t>FAX番号</t>
    <rPh sb="3" eb="5">
      <t>バンゴウ</t>
    </rPh>
    <phoneticPr fontId="9"/>
  </si>
  <si>
    <t>e-mail</t>
    <phoneticPr fontId="9"/>
  </si>
  <si>
    <t>担当者①</t>
    <rPh sb="0" eb="3">
      <t>タントウシャ</t>
    </rPh>
    <phoneticPr fontId="9"/>
  </si>
  <si>
    <t>担当者②</t>
    <rPh sb="0" eb="3">
      <t>タントウシャ</t>
    </rPh>
    <phoneticPr fontId="9"/>
  </si>
  <si>
    <t>（様式第９）</t>
    <phoneticPr fontId="7"/>
  </si>
  <si>
    <t>株式会社博報堂プロダクツ　</t>
    <rPh sb="0" eb="4">
      <t>カブシキガイシャ</t>
    </rPh>
    <rPh sb="4" eb="7">
      <t>ハクホウドウ</t>
    </rPh>
    <phoneticPr fontId="7"/>
  </si>
  <si>
    <t xml:space="preserve">代表取締役社長　橋本 昌和　殿	</t>
    <phoneticPr fontId="7"/>
  </si>
  <si>
    <t>令和７年度被害者保護増進等事業費補助金
（自動車事故被害者支援体制等整備事業）
実績報告書</t>
    <rPh sb="0" eb="2">
      <t>レイワ</t>
    </rPh>
    <rPh sb="3" eb="5">
      <t>ネンド</t>
    </rPh>
    <rPh sb="5" eb="8">
      <t>ヒガイシャ</t>
    </rPh>
    <rPh sb="8" eb="10">
      <t>ホゴ</t>
    </rPh>
    <rPh sb="10" eb="12">
      <t>ゾウシン</t>
    </rPh>
    <rPh sb="12" eb="13">
      <t>トウ</t>
    </rPh>
    <rPh sb="13" eb="16">
      <t>ジギョウヒ</t>
    </rPh>
    <rPh sb="16" eb="19">
      <t>ホジョキン</t>
    </rPh>
    <rPh sb="21" eb="24">
      <t>ジドウシャ</t>
    </rPh>
    <rPh sb="24" eb="26">
      <t>ジコ</t>
    </rPh>
    <rPh sb="26" eb="29">
      <t>ヒガイシャ</t>
    </rPh>
    <rPh sb="29" eb="31">
      <t>シエン</t>
    </rPh>
    <rPh sb="31" eb="33">
      <t>タイセイ</t>
    </rPh>
    <rPh sb="33" eb="34">
      <t>トウ</t>
    </rPh>
    <rPh sb="34" eb="36">
      <t>セイビ</t>
    </rPh>
    <rPh sb="36" eb="38">
      <t>ジギョウ</t>
    </rPh>
    <rPh sb="40" eb="42">
      <t>ジッセキ</t>
    </rPh>
    <rPh sb="42" eb="44">
      <t>ホウコク</t>
    </rPh>
    <rPh sb="44" eb="45">
      <t>ショ</t>
    </rPh>
    <phoneticPr fontId="14"/>
  </si>
  <si>
    <t>　年　月　日付け文書をもって交付決定のあった被害者保護増進等事業費補助金にかかる補助対象事業（在宅療養環境整備事業）を完了したので、令和７年度被害者保護増進等事業費補助金（自動車事故被害者支援体制等整備事業）交付規程第１４条の規定に基づき、下記のとおり報告します。</t>
    <rPh sb="47" eb="49">
      <t>ザイタク</t>
    </rPh>
    <rPh sb="49" eb="51">
      <t>リョウヨウ</t>
    </rPh>
    <rPh sb="51" eb="53">
      <t>カンキョウ</t>
    </rPh>
    <rPh sb="53" eb="57">
      <t>セイビジギョウ</t>
    </rPh>
    <phoneticPr fontId="7"/>
  </si>
  <si>
    <t>記</t>
    <rPh sb="0" eb="1">
      <t>キ</t>
    </rPh>
    <phoneticPr fontId="14"/>
  </si>
  <si>
    <t>1.　補助対象経費　　　　　　</t>
    <phoneticPr fontId="7"/>
  </si>
  <si>
    <t>金</t>
    <phoneticPr fontId="7"/>
  </si>
  <si>
    <t>円</t>
    <rPh sb="0" eb="1">
      <t>エン</t>
    </rPh>
    <phoneticPr fontId="7"/>
  </si>
  <si>
    <t xml:space="preserve">2.　補助金充当予定額 </t>
    <rPh sb="3" eb="6">
      <t>ホジョキン</t>
    </rPh>
    <rPh sb="6" eb="8">
      <t>ジュウトウ</t>
    </rPh>
    <rPh sb="8" eb="10">
      <t>ヨテイ</t>
    </rPh>
    <rPh sb="10" eb="11">
      <t>ガク</t>
    </rPh>
    <phoneticPr fontId="14"/>
  </si>
  <si>
    <t>3.　完了した補助対象事業の概要</t>
    <phoneticPr fontId="7"/>
  </si>
  <si>
    <t>令和７年度自動車事故被害者支援体制等整備事業</t>
    <phoneticPr fontId="7"/>
  </si>
  <si>
    <t>（在宅療養環境整備事業）実施・経費報告書のとおり</t>
    <rPh sb="1" eb="5">
      <t>ザイタクリョウヨウ</t>
    </rPh>
    <phoneticPr fontId="7"/>
  </si>
  <si>
    <t>4.　その他参考となる事項</t>
    <phoneticPr fontId="14"/>
  </si>
  <si>
    <t>（注）（　）の空欄は、補助対象事業名を記載すること。</t>
    <phoneticPr fontId="7"/>
  </si>
  <si>
    <t>（備考）用紙は、日本産業規格Ａ４とし、縦位置とする。</t>
  </si>
  <si>
    <t>３.人材雇用費、求人情報発信費、研修等経費の交付を受けることにより得られた効果と今後の活用方法</t>
    <rPh sb="2" eb="4">
      <t>ジンザイ</t>
    </rPh>
    <rPh sb="4" eb="7">
      <t>コヨウヒ</t>
    </rPh>
    <rPh sb="8" eb="15">
      <t>キュウジンジョウホウハッシンヒ</t>
    </rPh>
    <rPh sb="16" eb="19">
      <t>ケンシュウトウ</t>
    </rPh>
    <rPh sb="19" eb="21">
      <t>ケイヒ</t>
    </rPh>
    <rPh sb="22" eb="24">
      <t>コウフ</t>
    </rPh>
    <rPh sb="25" eb="26">
      <t>ウ</t>
    </rPh>
    <rPh sb="33" eb="34">
      <t>エ</t>
    </rPh>
    <rPh sb="37" eb="39">
      <t>コウカ</t>
    </rPh>
    <rPh sb="40" eb="42">
      <t>コンゴ</t>
    </rPh>
    <rPh sb="43" eb="45">
      <t>カツヨウ</t>
    </rPh>
    <rPh sb="45" eb="47">
      <t>ホウホウ</t>
    </rPh>
    <phoneticPr fontId="9"/>
  </si>
  <si>
    <t>得られた効果</t>
    <rPh sb="0" eb="1">
      <t>エ</t>
    </rPh>
    <rPh sb="4" eb="6">
      <t>コウカ</t>
    </rPh>
    <phoneticPr fontId="9"/>
  </si>
  <si>
    <t>得られた効果の活用方法</t>
    <rPh sb="0" eb="1">
      <t>エ</t>
    </rPh>
    <rPh sb="4" eb="6">
      <t>コウカ</t>
    </rPh>
    <rPh sb="7" eb="11">
      <t>カツヨウホウホウ</t>
    </rPh>
    <phoneticPr fontId="9"/>
  </si>
  <si>
    <t>令和　年　月　日</t>
  </si>
  <si>
    <t>株式会社博報堂プロダクツ　殿</t>
    <rPh sb="0" eb="7">
      <t>カブシキガイシャハクホウドウ</t>
    </rPh>
    <phoneticPr fontId="5"/>
  </si>
  <si>
    <t>申請者</t>
  </si>
  <si>
    <t>被害者保護増進等事業費補助金請求書</t>
    <phoneticPr fontId="5"/>
  </si>
  <si>
    <t>　令和７年度被害者保護増進等事業費補助金に係る補助対象事業(自動車事故被害者支援体制等整備事業(在宅療養環境整備事業))については、額の確定に基づき、下記のとおり支払を請求いたします。</t>
    <rPh sb="1" eb="3">
      <t>レイワ</t>
    </rPh>
    <rPh sb="48" eb="52">
      <t>ザイタクリョウヨウ</t>
    </rPh>
    <rPh sb="65" eb="66">
      <t>ガク</t>
    </rPh>
    <rPh sb="67" eb="69">
      <t>カクテイ</t>
    </rPh>
    <rPh sb="70" eb="71">
      <t>モト</t>
    </rPh>
    <phoneticPr fontId="5"/>
  </si>
  <si>
    <t>記</t>
  </si>
  <si>
    <t>　　　1.　請　求　額</t>
  </si>
  <si>
    <t>　　　2.　受　取　人</t>
  </si>
  <si>
    <t>住所</t>
  </si>
  <si>
    <t>　　　 （口座名義人）</t>
  </si>
  <si>
    <t>氏名</t>
  </si>
  <si>
    <t>　　　3.　振込先金融機関及び支店名</t>
  </si>
  <si>
    <t>　　　4.　預金種別</t>
  </si>
  <si>
    <t>　　　5.  口座番号</t>
  </si>
  <si>
    <t>本件責任者：</t>
  </si>
  <si>
    <t>４．その他参考となる事項</t>
  </si>
  <si>
    <t>　（実施細目　第３条　求人情報発信費　関係）</t>
  </si>
  <si>
    <t>検　収　調　書</t>
    <rPh sb="0" eb="1">
      <t>ケン</t>
    </rPh>
    <rPh sb="2" eb="3">
      <t>オサム</t>
    </rPh>
    <rPh sb="4" eb="5">
      <t>チョウ</t>
    </rPh>
    <rPh sb="6" eb="7">
      <t>ショ</t>
    </rPh>
    <phoneticPr fontId="5"/>
  </si>
  <si>
    <t>NO</t>
  </si>
  <si>
    <t>１．掲載内容、数量</t>
    <rPh sb="2" eb="4">
      <t>ケイサイ</t>
    </rPh>
    <rPh sb="4" eb="6">
      <t>ナイヨウ</t>
    </rPh>
    <rPh sb="7" eb="9">
      <t>スウリョウ</t>
    </rPh>
    <phoneticPr fontId="5"/>
  </si>
  <si>
    <t>税込額</t>
    <rPh sb="0" eb="2">
      <t>ゼイコ</t>
    </rPh>
    <rPh sb="2" eb="3">
      <t>ガク</t>
    </rPh>
    <phoneticPr fontId="5"/>
  </si>
  <si>
    <t>2.購入金額</t>
    <rPh sb="2" eb="4">
      <t>コウニュウ</t>
    </rPh>
    <rPh sb="4" eb="6">
      <t>キンガク</t>
    </rPh>
    <phoneticPr fontId="5"/>
  </si>
  <si>
    <t>（うち、消費税</t>
    <rPh sb="4" eb="7">
      <t>ショウヒゼイ</t>
    </rPh>
    <phoneticPr fontId="5"/>
  </si>
  <si>
    <t>3.納入年月日</t>
    <rPh sb="2" eb="4">
      <t>ノウニュウ</t>
    </rPh>
    <rPh sb="4" eb="7">
      <t>ネンガッピ</t>
    </rPh>
    <phoneticPr fontId="5"/>
  </si>
  <si>
    <t>4.サイトURL及び成果物の名称</t>
    <rPh sb="8" eb="9">
      <t>オヨ</t>
    </rPh>
    <rPh sb="10" eb="13">
      <t>セイカブツ</t>
    </rPh>
    <rPh sb="14" eb="16">
      <t>メイショウ</t>
    </rPh>
    <phoneticPr fontId="5"/>
  </si>
  <si>
    <t>5.運営会社名</t>
    <phoneticPr fontId="5"/>
  </si>
  <si>
    <t>6.検収成績</t>
    <rPh sb="2" eb="4">
      <t>ケンシュウ</t>
    </rPh>
    <rPh sb="4" eb="6">
      <t>セイセキ</t>
    </rPh>
    <phoneticPr fontId="5"/>
  </si>
  <si>
    <t>合　　　格</t>
    <rPh sb="0" eb="1">
      <t>ゴウ</t>
    </rPh>
    <rPh sb="4" eb="5">
      <t>カク</t>
    </rPh>
    <phoneticPr fontId="5"/>
  </si>
  <si>
    <t>上記の物件について正に検収しました。</t>
    <rPh sb="0" eb="2">
      <t>ジョウキ</t>
    </rPh>
    <rPh sb="3" eb="5">
      <t>ブッケン</t>
    </rPh>
    <rPh sb="9" eb="10">
      <t>マサ</t>
    </rPh>
    <rPh sb="11" eb="13">
      <t>ケンシュウ</t>
    </rPh>
    <phoneticPr fontId="5"/>
  </si>
  <si>
    <t>（検収日）</t>
    <rPh sb="1" eb="4">
      <t>ケンシュウビ</t>
    </rPh>
    <phoneticPr fontId="5"/>
  </si>
  <si>
    <t>検収者氏名</t>
    <rPh sb="0" eb="2">
      <t>ケンシュウ</t>
    </rPh>
    <rPh sb="2" eb="3">
      <t>シャ</t>
    </rPh>
    <rPh sb="3" eb="5">
      <t>シメイ</t>
    </rPh>
    <phoneticPr fontId="5"/>
  </si>
  <si>
    <t>（役職）</t>
    <rPh sb="1" eb="3">
      <t>ヤクショク</t>
    </rPh>
    <phoneticPr fontId="5"/>
  </si>
  <si>
    <t>（氏名）</t>
  </si>
  <si>
    <t>（注）</t>
  </si>
  <si>
    <r>
      <t>　契約した会社等によって検収日が異なる場合には、原則として、</t>
    </r>
    <r>
      <rPr>
        <u/>
        <sz val="8"/>
        <rFont val="游ゴシック"/>
        <family val="3"/>
        <charset val="128"/>
      </rPr>
      <t>会社毎に本書を作成</t>
    </r>
    <r>
      <rPr>
        <sz val="8"/>
        <rFont val="游ゴシック"/>
        <family val="3"/>
        <charset val="128"/>
      </rPr>
      <t>すること。また、当該様式内に必要事項が記入しきれない場合には、適宜、別の用紙を用いて作成すること。</t>
    </r>
    <rPh sb="1" eb="3">
      <t>ケイヤク</t>
    </rPh>
    <rPh sb="5" eb="7">
      <t>カイシャ</t>
    </rPh>
    <rPh sb="7" eb="8">
      <t>トウ</t>
    </rPh>
    <rPh sb="30" eb="32">
      <t>カイシャ</t>
    </rPh>
    <rPh sb="32" eb="33">
      <t>ゴト</t>
    </rPh>
    <rPh sb="73" eb="74">
      <t>ベツ</t>
    </rPh>
    <rPh sb="75" eb="77">
      <t>ヨウシ</t>
    </rPh>
    <rPh sb="78" eb="79">
      <t>モチ</t>
    </rPh>
    <phoneticPr fontId="11"/>
  </si>
  <si>
    <t>１．対象職員名、雇用形態</t>
    <rPh sb="2" eb="7">
      <t>タイショウショクインメイ</t>
    </rPh>
    <rPh sb="8" eb="12">
      <t>コヨウケイタイ</t>
    </rPh>
    <phoneticPr fontId="5"/>
  </si>
  <si>
    <t>4.紹介会社名</t>
    <rPh sb="2" eb="4">
      <t>ショウカイ</t>
    </rPh>
    <rPh sb="4" eb="6">
      <t>ガイシャ</t>
    </rPh>
    <phoneticPr fontId="5"/>
  </si>
  <si>
    <t>5.検収成績</t>
    <rPh sb="2" eb="4">
      <t>ケンシュウ</t>
    </rPh>
    <rPh sb="4" eb="6">
      <t>セイセキ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</si>
</sst>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 &quot;¥&quot;* #,##0_ ;_ &quot;¥&quot;* \-#,##0_ ;_ &quot;¥&quot;* &quot;-&quot;_ ;_ @_ "/>
    <numFmt numFmtId="41" formatCode="_ * #,##0_ ;_ * \-#,##0_ ;_ * &quot;-&quot;_ ;_ @_ "/>
    <numFmt numFmtId="43" formatCode="_ * #,##0.00_ ;_ * \-#,##0.00_ ;_ * &quot;-&quot;??_ ;_ @_ "/>
    <numFmt numFmtId="176" formatCode="ggge&quot;年&quot;m&quot;月&quot;d&quot;日&quot;"/>
    <numFmt numFmtId="177" formatCode="gyy\.m\.d"/>
    <numFmt numFmtId="178" formatCode="gggyy&quot;年&quot;m&quot;月&quot;"/>
    <numFmt numFmtId="179" formatCode="#,##0&quot;円&quot;"/>
    <numFmt numFmtId="180" formatCode="gggyy&quot;年&quot;m&quot;月&quot;d&quot;日&quot;"/>
    <numFmt numFmtId="181" formatCode="[$-411]ggge&quot;年&quot;m&quot;月&quot;d&quot;日&quot;;\-;\-;@"/>
    <numFmt numFmtId="182" formatCode="&quot;¥&quot;#,##0_);[Red]\(&quot;¥&quot;#,##0\)"/>
    <numFmt numFmtId="183" formatCode="#,##0&quot;円）&quot;"/>
    <numFmt numFmtId="184" formatCode="[$-411]ggge&quot;年&quot;m&quot;月&quot;d&quot;日&quot;;@"/>
    <numFmt numFmtId="185" formatCode="#,###&quot;円&quot;"/>
    <numFmt numFmtId="186" formatCode="[$-411]ggge&quot;年&quot;m&quot;月&quot;"/>
    <numFmt numFmtId="187" formatCode="&quot;¥&quot;#,##0.0_);[Red]\(&quot;¥&quot;#,##0.0\)"/>
    <numFmt numFmtId="188" formatCode="[$-800411]ggge&quot;年&quot;m&quot;月&quot;d&quot;日&quot;;@"/>
    <numFmt numFmtId="189" formatCode="\ 0;\-0;"/>
    <numFmt numFmtId="190" formatCode="[&lt;=999]000;[&lt;=9999]000\-00;000\-0000"/>
    <numFmt numFmtId="191" formatCode="#,##0_);[Red]\(#,##0\)"/>
  </numFmts>
  <fonts count="45">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2"/>
      <scheme val="minor"/>
    </font>
    <font>
      <sz val="6"/>
      <name val="ＭＳ Ｐゴシック"/>
      <family val="3"/>
      <scheme val="minor"/>
    </font>
    <font>
      <sz val="11"/>
      <color theme="1"/>
      <name val="ＭＳ Ｐゴシック"/>
      <family val="3"/>
      <scheme val="minor"/>
    </font>
    <font>
      <sz val="6"/>
      <name val="ＭＳ Ｐゴシック"/>
      <family val="3"/>
      <charset val="128"/>
      <scheme val="minor"/>
    </font>
    <font>
      <sz val="6"/>
      <name val="ＭＳ Ｐゴシック"/>
      <family val="3"/>
      <charset val="128"/>
    </font>
    <font>
      <sz val="6"/>
      <name val="ＭＳ Ｐゴシック"/>
      <family val="2"/>
      <charset val="128"/>
      <scheme val="minor"/>
    </font>
    <font>
      <sz val="6"/>
      <name val="游ゴシック"/>
      <family val="3"/>
    </font>
    <font>
      <sz val="6"/>
      <name val="ＭＳ Ｐゴシック"/>
      <family val="3"/>
    </font>
    <font>
      <sz val="11"/>
      <color theme="1"/>
      <name val="ＭＳ Ｐゴシック"/>
      <family val="3"/>
    </font>
    <font>
      <sz val="11"/>
      <color theme="1"/>
      <name val="ＭＳ Ｐゴシック"/>
      <family val="2"/>
      <scheme val="minor"/>
    </font>
    <font>
      <sz val="6"/>
      <name val="游ゴシック"/>
      <family val="3"/>
      <charset val="128"/>
    </font>
    <font>
      <sz val="11"/>
      <name val="ＭＳ Ｐゴシック"/>
      <family val="3"/>
    </font>
    <font>
      <u/>
      <sz val="11"/>
      <color theme="10"/>
      <name val="ＭＳ Ｐゴシック"/>
      <family val="3"/>
      <scheme val="minor"/>
    </font>
    <font>
      <b/>
      <sz val="16"/>
      <color theme="1"/>
      <name val="游ゴシック"/>
      <family val="3"/>
      <charset val="128"/>
    </font>
    <font>
      <sz val="11"/>
      <color theme="1"/>
      <name val="游ゴシック"/>
      <family val="3"/>
      <charset val="128"/>
    </font>
    <font>
      <sz val="10"/>
      <color theme="1"/>
      <name val="游ゴシック"/>
      <family val="3"/>
      <charset val="128"/>
    </font>
    <font>
      <sz val="11"/>
      <color theme="0" tint="-0.34998626667073579"/>
      <name val="游ゴシック"/>
      <family val="3"/>
      <charset val="128"/>
    </font>
    <font>
      <sz val="11"/>
      <name val="游ゴシック"/>
      <family val="3"/>
      <charset val="128"/>
    </font>
    <font>
      <sz val="12"/>
      <name val="游ゴシック"/>
      <family val="3"/>
      <charset val="128"/>
    </font>
    <font>
      <sz val="9"/>
      <name val="游ゴシック"/>
      <family val="3"/>
      <charset val="128"/>
    </font>
    <font>
      <b/>
      <sz val="11"/>
      <color theme="1"/>
      <name val="游ゴシック"/>
      <family val="3"/>
      <charset val="128"/>
    </font>
    <font>
      <sz val="8"/>
      <color theme="1"/>
      <name val="游ゴシック"/>
      <family val="3"/>
      <charset val="128"/>
    </font>
    <font>
      <sz val="9"/>
      <color theme="1"/>
      <name val="游ゴシック"/>
      <family val="3"/>
      <charset val="128"/>
    </font>
    <font>
      <sz val="10"/>
      <name val="游ゴシック"/>
      <family val="3"/>
      <charset val="128"/>
    </font>
    <font>
      <b/>
      <sz val="10"/>
      <name val="游ゴシック"/>
      <family val="3"/>
      <charset val="128"/>
    </font>
    <font>
      <u/>
      <sz val="11"/>
      <color theme="10"/>
      <name val="游ゴシック"/>
      <family val="3"/>
      <charset val="128"/>
    </font>
    <font>
      <b/>
      <sz val="11"/>
      <name val="游ゴシック"/>
      <family val="3"/>
      <charset val="128"/>
    </font>
    <font>
      <i/>
      <sz val="11"/>
      <name val="游ゴシック"/>
      <family val="3"/>
      <charset val="128"/>
    </font>
    <font>
      <i/>
      <sz val="8"/>
      <color theme="0" tint="-0.34998626667073579"/>
      <name val="游ゴシック"/>
      <family val="3"/>
      <charset val="128"/>
    </font>
    <font>
      <i/>
      <sz val="8"/>
      <name val="游ゴシック"/>
      <family val="3"/>
      <charset val="128"/>
    </font>
    <font>
      <b/>
      <sz val="16"/>
      <name val="游ゴシック"/>
      <family val="3"/>
      <charset val="128"/>
    </font>
    <font>
      <i/>
      <sz val="11"/>
      <color theme="1"/>
      <name val="游ゴシック"/>
      <family val="3"/>
      <charset val="128"/>
    </font>
    <font>
      <i/>
      <sz val="8"/>
      <color theme="1"/>
      <name val="游ゴシック"/>
      <family val="3"/>
      <charset val="128"/>
    </font>
    <font>
      <sz val="8"/>
      <name val="游ゴシック"/>
      <family val="3"/>
      <charset val="128"/>
    </font>
    <font>
      <u/>
      <sz val="8"/>
      <name val="游ゴシック"/>
      <family val="3"/>
      <charset val="128"/>
    </font>
    <font>
      <u val="double"/>
      <sz val="11"/>
      <color theme="1"/>
      <name val="游ゴシック"/>
      <family val="3"/>
      <charset val="128"/>
    </font>
    <font>
      <b/>
      <u val="doubleAccounting"/>
      <sz val="11"/>
      <name val="游ゴシック"/>
      <family val="3"/>
      <charset val="128"/>
    </font>
    <font>
      <sz val="6"/>
      <color theme="1"/>
      <name val="游ゴシック"/>
      <family val="3"/>
      <charset val="128"/>
    </font>
    <font>
      <b/>
      <sz val="9"/>
      <color indexed="81"/>
      <name val="游ゴシック"/>
      <family val="3"/>
      <charset val="128"/>
    </font>
    <font>
      <sz val="9"/>
      <color rgb="FFFF0000"/>
      <name val="游ゴシック"/>
      <family val="3"/>
      <charset val="128"/>
    </font>
    <font>
      <sz val="11"/>
      <color rgb="FF000000"/>
      <name val="游ゴシック"/>
      <family val="3"/>
      <charset val="128"/>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s>
  <borders count="9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diagonalDown="1">
      <left/>
      <right/>
      <top style="medium">
        <color indexed="64"/>
      </top>
      <bottom style="thin">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diagonalDown="1">
      <left/>
      <right style="medium">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top style="thin">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style="double">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double">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double">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double">
        <color indexed="64"/>
      </bottom>
      <diagonal style="thin">
        <color indexed="64"/>
      </diagonal>
    </border>
    <border>
      <left/>
      <right style="thin">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medium">
        <color indexed="64"/>
      </top>
      <bottom/>
      <diagonal/>
    </border>
    <border>
      <left/>
      <right style="medium">
        <color indexed="64"/>
      </right>
      <top/>
      <bottom style="double">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ouble">
        <color indexed="64"/>
      </bottom>
      <diagonal/>
    </border>
    <border>
      <left/>
      <right style="medium">
        <color indexed="64"/>
      </right>
      <top style="double">
        <color indexed="64"/>
      </top>
      <bottom style="medium">
        <color indexed="64"/>
      </bottom>
      <diagonal/>
    </border>
    <border diagonalDown="1">
      <left style="medium">
        <color indexed="64"/>
      </left>
      <right/>
      <top style="thin">
        <color indexed="64"/>
      </top>
      <bottom/>
      <diagonal style="medium">
        <color indexed="64"/>
      </diagonal>
    </border>
    <border diagonalDown="1">
      <left/>
      <right/>
      <top style="thin">
        <color indexed="64"/>
      </top>
      <bottom/>
      <diagonal style="medium">
        <color indexed="64"/>
      </diagonal>
    </border>
    <border diagonalDown="1">
      <left/>
      <right style="medium">
        <color indexed="64"/>
      </right>
      <top style="thin">
        <color indexed="64"/>
      </top>
      <bottom/>
      <diagonal style="medium">
        <color indexed="64"/>
      </diagonal>
    </border>
    <border diagonalDown="1">
      <left style="medium">
        <color indexed="64"/>
      </left>
      <right/>
      <top/>
      <bottom/>
      <diagonal style="medium">
        <color indexed="64"/>
      </diagonal>
    </border>
    <border diagonalDown="1">
      <left/>
      <right/>
      <top/>
      <bottom/>
      <diagonal style="medium">
        <color indexed="64"/>
      </diagonal>
    </border>
    <border diagonalDown="1">
      <left/>
      <right style="medium">
        <color indexed="64"/>
      </right>
      <top/>
      <bottom/>
      <diagonal style="medium">
        <color indexed="64"/>
      </diagonal>
    </border>
    <border diagonalDown="1">
      <left style="medium">
        <color indexed="64"/>
      </left>
      <right/>
      <top/>
      <bottom style="thin">
        <color indexed="64"/>
      </bottom>
      <diagonal style="medium">
        <color indexed="64"/>
      </diagonal>
    </border>
    <border diagonalDown="1">
      <left/>
      <right/>
      <top/>
      <bottom style="thin">
        <color indexed="64"/>
      </bottom>
      <diagonal style="medium">
        <color indexed="64"/>
      </diagonal>
    </border>
    <border diagonalDown="1">
      <left/>
      <right style="medium">
        <color indexed="64"/>
      </right>
      <top/>
      <bottom style="thin">
        <color indexed="64"/>
      </bottom>
      <diagonal style="medium">
        <color indexed="64"/>
      </diagonal>
    </border>
    <border>
      <left/>
      <right style="thin">
        <color rgb="FF000000"/>
      </right>
      <top/>
      <bottom/>
      <diagonal/>
    </border>
    <border diagonalDown="1">
      <left style="thin">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thin">
        <color indexed="64"/>
      </right>
      <top style="double">
        <color indexed="64"/>
      </top>
      <bottom style="medium">
        <color indexed="64"/>
      </bottom>
      <diagonal style="thin">
        <color indexed="64"/>
      </diagonal>
    </border>
  </borders>
  <cellStyleXfs count="10">
    <xf numFmtId="0" fontId="0" fillId="0" borderId="0">
      <alignment vertical="center"/>
    </xf>
    <xf numFmtId="0" fontId="4" fillId="0" borderId="0"/>
    <xf numFmtId="38" fontId="6" fillId="0" borderId="0" applyFont="0" applyFill="0" applyBorder="0" applyAlignment="0" applyProtection="0">
      <alignment vertical="center"/>
    </xf>
    <xf numFmtId="0" fontId="3" fillId="0" borderId="0">
      <alignment vertical="center"/>
    </xf>
    <xf numFmtId="0" fontId="12" fillId="0" borderId="0">
      <alignment vertical="center"/>
    </xf>
    <xf numFmtId="0" fontId="2" fillId="0" borderId="0">
      <alignment vertical="center"/>
    </xf>
    <xf numFmtId="0" fontId="13" fillId="0" borderId="0">
      <alignment vertical="center"/>
    </xf>
    <xf numFmtId="0" fontId="15" fillId="0" borderId="0">
      <alignment vertical="center"/>
    </xf>
    <xf numFmtId="0" fontId="16" fillId="0" borderId="0" applyNumberFormat="0" applyFill="0" applyBorder="0" applyAlignment="0" applyProtection="0">
      <alignment vertical="center"/>
    </xf>
    <xf numFmtId="0" fontId="1" fillId="0" borderId="0">
      <alignment vertical="center"/>
    </xf>
  </cellStyleXfs>
  <cellXfs count="706">
    <xf numFmtId="0" fontId="0" fillId="0" borderId="0" xfId="0">
      <alignment vertical="center"/>
    </xf>
    <xf numFmtId="0" fontId="18" fillId="0" borderId="0" xfId="0" applyFont="1">
      <alignment vertical="center"/>
    </xf>
    <xf numFmtId="0" fontId="18" fillId="0" borderId="0" xfId="0" applyFont="1" applyAlignment="1">
      <alignment horizontal="center" vertical="center" shrinkToFit="1"/>
    </xf>
    <xf numFmtId="0" fontId="18" fillId="0" borderId="0" xfId="0" applyFont="1" applyAlignment="1">
      <alignment vertical="center" shrinkToFit="1"/>
    </xf>
    <xf numFmtId="0" fontId="20" fillId="0" borderId="0" xfId="0" applyFont="1">
      <alignment vertical="center"/>
    </xf>
    <xf numFmtId="0" fontId="22" fillId="0" borderId="69" xfId="0" applyFont="1" applyBorder="1" applyAlignment="1">
      <alignment vertical="center" shrinkToFit="1"/>
    </xf>
    <xf numFmtId="0" fontId="22" fillId="0" borderId="77" xfId="0" applyFont="1" applyBorder="1" applyAlignment="1">
      <alignment vertical="center" shrinkToFit="1"/>
    </xf>
    <xf numFmtId="0" fontId="22" fillId="0" borderId="75" xfId="0" applyFont="1" applyBorder="1" applyAlignment="1">
      <alignment vertical="center" shrinkToFit="1"/>
    </xf>
    <xf numFmtId="0" fontId="18"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22" fillId="0" borderId="0" xfId="0" applyFont="1">
      <alignment vertical="center"/>
    </xf>
    <xf numFmtId="0" fontId="23" fillId="0" borderId="0" xfId="0" applyFont="1">
      <alignment vertical="center"/>
    </xf>
    <xf numFmtId="42" fontId="18" fillId="0" borderId="0" xfId="0" applyNumberFormat="1" applyFont="1">
      <alignment vertical="center"/>
    </xf>
    <xf numFmtId="0" fontId="18" fillId="0" borderId="0" xfId="0" applyFont="1" applyAlignment="1">
      <alignment horizontal="left" vertical="center"/>
    </xf>
    <xf numFmtId="0" fontId="21" fillId="0" borderId="0" xfId="0" applyFont="1">
      <alignment vertical="center"/>
    </xf>
    <xf numFmtId="42" fontId="18" fillId="0" borderId="0" xfId="0" applyNumberFormat="1" applyFont="1" applyAlignment="1">
      <alignment horizontal="center" vertical="center" shrinkToFit="1"/>
    </xf>
    <xf numFmtId="177" fontId="26" fillId="0" borderId="0" xfId="0" applyNumberFormat="1" applyFont="1" applyAlignment="1">
      <alignment vertical="center" shrinkToFit="1"/>
    </xf>
    <xf numFmtId="178" fontId="18" fillId="0" borderId="0" xfId="0" applyNumberFormat="1" applyFont="1" applyAlignment="1">
      <alignment vertical="center" shrinkToFit="1"/>
    </xf>
    <xf numFmtId="42" fontId="26" fillId="0" borderId="0" xfId="0" applyNumberFormat="1" applyFont="1" applyAlignment="1">
      <alignment vertical="center" shrinkToFit="1"/>
    </xf>
    <xf numFmtId="0" fontId="21" fillId="0" borderId="0" xfId="0" applyFont="1" applyAlignment="1">
      <alignment horizontal="left" vertical="center"/>
    </xf>
    <xf numFmtId="185" fontId="19" fillId="0" borderId="0" xfId="0" applyNumberFormat="1" applyFont="1" applyAlignment="1" applyProtection="1">
      <alignment vertical="center" shrinkToFit="1"/>
      <protection locked="0"/>
    </xf>
    <xf numFmtId="0" fontId="30" fillId="0" borderId="0" xfId="0" applyFont="1" applyAlignment="1">
      <alignment vertical="top"/>
    </xf>
    <xf numFmtId="180" fontId="21" fillId="0" borderId="0" xfId="0" applyNumberFormat="1" applyFont="1" applyAlignment="1">
      <alignment vertical="center" shrinkToFit="1"/>
    </xf>
    <xf numFmtId="0" fontId="21" fillId="0" borderId="0" xfId="0" applyFont="1" applyAlignment="1">
      <alignment horizontal="justify" vertical="center"/>
    </xf>
    <xf numFmtId="0" fontId="27" fillId="0" borderId="0" xfId="0" applyFont="1">
      <alignment vertical="center"/>
    </xf>
    <xf numFmtId="0" fontId="30" fillId="0" borderId="0" xfId="0" applyFont="1" applyAlignment="1">
      <alignment horizontal="center" vertical="center"/>
    </xf>
    <xf numFmtId="0" fontId="21" fillId="0" borderId="0" xfId="0" applyFont="1" applyAlignment="1">
      <alignment vertical="top" wrapText="1"/>
    </xf>
    <xf numFmtId="0" fontId="18" fillId="0" borderId="0" xfId="0" applyFont="1" applyAlignment="1">
      <alignment vertical="top" wrapText="1"/>
    </xf>
    <xf numFmtId="179" fontId="21" fillId="0" borderId="0" xfId="0" applyNumberFormat="1" applyFont="1">
      <alignment vertical="center"/>
    </xf>
    <xf numFmtId="179" fontId="31" fillId="0" borderId="0" xfId="0" applyNumberFormat="1" applyFont="1">
      <alignment vertical="center"/>
    </xf>
    <xf numFmtId="0" fontId="18" fillId="0" borderId="0" xfId="3" applyFont="1">
      <alignment vertical="center"/>
    </xf>
    <xf numFmtId="0" fontId="24" fillId="0" borderId="0" xfId="3" applyFont="1">
      <alignment vertical="center"/>
    </xf>
    <xf numFmtId="0" fontId="18" fillId="0" borderId="0" xfId="9" applyFont="1">
      <alignment vertical="center"/>
    </xf>
    <xf numFmtId="0" fontId="18" fillId="0" borderId="0" xfId="3" applyFont="1" applyAlignment="1">
      <alignment horizontal="center" vertical="center"/>
    </xf>
    <xf numFmtId="0" fontId="30" fillId="0" borderId="0" xfId="6" applyFont="1" applyAlignment="1">
      <alignment vertical="top"/>
    </xf>
    <xf numFmtId="0" fontId="21" fillId="0" borderId="0" xfId="6" applyFont="1">
      <alignment vertical="center"/>
    </xf>
    <xf numFmtId="180" fontId="21" fillId="0" borderId="0" xfId="6" applyNumberFormat="1" applyFont="1" applyAlignment="1">
      <alignment vertical="center" shrinkToFit="1"/>
    </xf>
    <xf numFmtId="0" fontId="21" fillId="0" borderId="0" xfId="6" applyFont="1" applyAlignment="1">
      <alignment horizontal="justify" vertical="center"/>
    </xf>
    <xf numFmtId="0" fontId="21" fillId="0" borderId="0" xfId="6" applyFont="1" applyAlignment="1">
      <alignment horizontal="left" vertical="center"/>
    </xf>
    <xf numFmtId="0" fontId="30" fillId="0" borderId="0" xfId="6" applyFont="1" applyAlignment="1">
      <alignment horizontal="center" vertical="center"/>
    </xf>
    <xf numFmtId="0" fontId="21" fillId="0" borderId="0" xfId="6" applyFont="1" applyAlignment="1">
      <alignment vertical="justify" wrapText="1"/>
    </xf>
    <xf numFmtId="0" fontId="21" fillId="0" borderId="0" xfId="6" applyFont="1" applyAlignment="1">
      <alignment horizontal="center" vertical="center" wrapText="1"/>
    </xf>
    <xf numFmtId="179" fontId="21" fillId="0" borderId="0" xfId="6" applyNumberFormat="1" applyFont="1" applyAlignment="1">
      <alignment vertical="center" wrapText="1" shrinkToFit="1"/>
    </xf>
    <xf numFmtId="179" fontId="21" fillId="0" borderId="0" xfId="6" applyNumberFormat="1" applyFont="1">
      <alignment vertical="center"/>
    </xf>
    <xf numFmtId="0" fontId="21" fillId="0" borderId="0" xfId="7" applyFont="1">
      <alignment vertical="center"/>
    </xf>
    <xf numFmtId="181" fontId="21" fillId="0" borderId="0" xfId="0" applyNumberFormat="1" applyFont="1" applyAlignment="1">
      <alignment horizontal="distributed" vertical="center" shrinkToFit="1"/>
    </xf>
    <xf numFmtId="0" fontId="21" fillId="0" borderId="0" xfId="0" applyFont="1" applyAlignment="1">
      <alignment horizontal="right" vertical="center"/>
    </xf>
    <xf numFmtId="0" fontId="21" fillId="0" borderId="0" xfId="0" applyFont="1" applyAlignment="1">
      <alignment horizontal="left" vertical="center" wrapText="1"/>
    </xf>
    <xf numFmtId="179" fontId="35" fillId="0" borderId="0" xfId="0" applyNumberFormat="1" applyFont="1">
      <alignment vertical="center"/>
    </xf>
    <xf numFmtId="0" fontId="21" fillId="0" borderId="0" xfId="0" applyFont="1" applyAlignment="1">
      <alignment vertical="center" wrapText="1"/>
    </xf>
    <xf numFmtId="0" fontId="21" fillId="0" borderId="0" xfId="0" applyFont="1" applyAlignment="1">
      <alignment horizontal="right" vertical="center" shrinkToFit="1"/>
    </xf>
    <xf numFmtId="0" fontId="21" fillId="0" borderId="0" xfId="0" applyFont="1" applyAlignment="1">
      <alignment vertical="top" wrapText="1" shrinkToFit="1"/>
    </xf>
    <xf numFmtId="38" fontId="21" fillId="0" borderId="0" xfId="2" applyFont="1" applyFill="1" applyAlignment="1">
      <alignment vertical="center"/>
    </xf>
    <xf numFmtId="38" fontId="21" fillId="0" borderId="0" xfId="2" applyFont="1" applyFill="1" applyAlignment="1">
      <alignment horizontal="right" vertical="center"/>
    </xf>
    <xf numFmtId="180" fontId="21" fillId="0" borderId="0" xfId="0" applyNumberFormat="1" applyFont="1">
      <alignment vertical="center"/>
    </xf>
    <xf numFmtId="180" fontId="21" fillId="0" borderId="0" xfId="0" applyNumberFormat="1" applyFont="1" applyAlignment="1">
      <alignment horizontal="center" vertical="center"/>
    </xf>
    <xf numFmtId="0" fontId="23" fillId="0" borderId="0" xfId="0" applyFont="1" applyAlignment="1">
      <alignment horizontal="center" vertical="center"/>
    </xf>
    <xf numFmtId="0" fontId="21" fillId="0" borderId="0" xfId="0" applyFont="1" applyAlignment="1">
      <alignment horizontal="right" vertical="top"/>
    </xf>
    <xf numFmtId="0" fontId="21" fillId="0" borderId="0" xfId="0" applyFont="1" applyAlignment="1">
      <alignment vertical="top"/>
    </xf>
    <xf numFmtId="0" fontId="21" fillId="0" borderId="0" xfId="0" applyFont="1" applyAlignment="1">
      <alignment vertical="top" shrinkToFit="1"/>
    </xf>
    <xf numFmtId="0" fontId="21" fillId="0" borderId="0" xfId="0" applyFont="1" applyAlignment="1">
      <alignment vertical="center" shrinkToFit="1"/>
    </xf>
    <xf numFmtId="0" fontId="18" fillId="0" borderId="11" xfId="0" applyFont="1" applyBorder="1" applyAlignment="1">
      <alignment horizontal="left" vertical="center" shrinkToFit="1"/>
    </xf>
    <xf numFmtId="0" fontId="18" fillId="0" borderId="11" xfId="3" applyFont="1" applyBorder="1" applyAlignment="1">
      <alignment vertical="center" shrinkToFit="1"/>
    </xf>
    <xf numFmtId="0" fontId="18" fillId="0" borderId="0" xfId="3" applyFont="1" applyAlignment="1">
      <alignment vertical="center" textRotation="255"/>
    </xf>
    <xf numFmtId="0" fontId="18" fillId="0" borderId="11" xfId="3" applyFont="1" applyBorder="1">
      <alignment vertical="center"/>
    </xf>
    <xf numFmtId="0" fontId="18" fillId="0" borderId="47" xfId="0" applyFont="1" applyBorder="1" applyAlignment="1">
      <alignment vertical="center" shrinkToFit="1"/>
    </xf>
    <xf numFmtId="0" fontId="18" fillId="0" borderId="79" xfId="0" applyFont="1" applyBorder="1" applyAlignment="1">
      <alignment horizontal="left" vertical="center" shrinkToFit="1"/>
    </xf>
    <xf numFmtId="178" fontId="18" fillId="0" borderId="62" xfId="0" applyNumberFormat="1" applyFont="1" applyBorder="1" applyAlignment="1">
      <alignment vertical="center" shrinkToFit="1"/>
    </xf>
    <xf numFmtId="0" fontId="18" fillId="0" borderId="62" xfId="0" applyFont="1" applyBorder="1" applyAlignment="1">
      <alignment vertical="center" shrinkToFit="1"/>
    </xf>
    <xf numFmtId="0" fontId="18" fillId="0" borderId="65" xfId="0" applyFont="1" applyBorder="1" applyAlignment="1">
      <alignment vertical="center" shrinkToFit="1"/>
    </xf>
    <xf numFmtId="0" fontId="35" fillId="0" borderId="0" xfId="3" applyFont="1" applyAlignment="1">
      <alignment vertical="top" wrapText="1"/>
    </xf>
    <xf numFmtId="0" fontId="35" fillId="0" borderId="0" xfId="3" applyFont="1">
      <alignment vertical="center"/>
    </xf>
    <xf numFmtId="0" fontId="18" fillId="0" borderId="0" xfId="3" applyFont="1" applyAlignment="1">
      <alignment vertical="center" shrinkToFit="1"/>
    </xf>
    <xf numFmtId="0" fontId="18" fillId="0" borderId="15" xfId="3" applyFont="1" applyBorder="1">
      <alignment vertical="center"/>
    </xf>
    <xf numFmtId="0" fontId="18" fillId="0" borderId="36" xfId="3" applyFont="1" applyBorder="1" applyAlignment="1">
      <alignment vertical="center" shrinkToFit="1"/>
    </xf>
    <xf numFmtId="0" fontId="18" fillId="0" borderId="15" xfId="3" applyFont="1" applyBorder="1" applyAlignment="1">
      <alignment vertical="center" shrinkToFit="1"/>
    </xf>
    <xf numFmtId="0" fontId="18" fillId="0" borderId="20" xfId="3" applyFont="1" applyBorder="1">
      <alignment vertical="center"/>
    </xf>
    <xf numFmtId="0" fontId="18" fillId="7" borderId="18" xfId="3" applyFont="1" applyFill="1" applyBorder="1">
      <alignment vertical="center"/>
    </xf>
    <xf numFmtId="0" fontId="18" fillId="7" borderId="30" xfId="3" applyFont="1" applyFill="1" applyBorder="1">
      <alignment vertical="center"/>
    </xf>
    <xf numFmtId="0" fontId="14" fillId="0" borderId="0" xfId="0" applyFont="1" applyAlignment="1">
      <alignment horizontal="center" vertical="center"/>
    </xf>
    <xf numFmtId="0" fontId="14" fillId="0" borderId="0" xfId="0" applyFont="1" applyAlignment="1">
      <alignment horizontal="left" vertical="center"/>
    </xf>
    <xf numFmtId="0" fontId="22" fillId="0" borderId="0" xfId="0" applyFont="1" applyAlignment="1">
      <alignment vertical="center" shrinkToFit="1"/>
    </xf>
    <xf numFmtId="0" fontId="18" fillId="0" borderId="11" xfId="3" applyFont="1" applyBorder="1" applyAlignment="1">
      <alignment horizontal="left" vertical="center" shrinkToFit="1"/>
    </xf>
    <xf numFmtId="182" fontId="18" fillId="0" borderId="0" xfId="0" applyNumberFormat="1" applyFont="1" applyAlignment="1">
      <alignment horizontal="center" vertical="center" shrinkToFit="1"/>
    </xf>
    <xf numFmtId="0" fontId="23" fillId="0" borderId="18" xfId="0" applyFont="1" applyBorder="1" applyAlignment="1">
      <alignment vertical="center" shrinkToFit="1"/>
    </xf>
    <xf numFmtId="0" fontId="18" fillId="0" borderId="18" xfId="3" applyFont="1" applyBorder="1" applyAlignment="1">
      <alignment vertical="center" shrinkToFit="1"/>
    </xf>
    <xf numFmtId="0" fontId="18" fillId="0" borderId="17" xfId="0" applyFont="1" applyBorder="1" applyAlignment="1">
      <alignment vertical="center" shrinkToFit="1"/>
    </xf>
    <xf numFmtId="0" fontId="25" fillId="0" borderId="0" xfId="0" applyFont="1" applyAlignment="1">
      <alignment horizontal="center" vertical="center"/>
    </xf>
    <xf numFmtId="0" fontId="25" fillId="0" borderId="1" xfId="0" applyFont="1" applyBorder="1" applyAlignment="1">
      <alignment horizontal="center" vertical="center"/>
    </xf>
    <xf numFmtId="0" fontId="25" fillId="0" borderId="7" xfId="0" applyFont="1" applyBorder="1" applyAlignment="1">
      <alignment horizontal="center" vertical="center"/>
    </xf>
    <xf numFmtId="0" fontId="18" fillId="0" borderId="2" xfId="0" applyFont="1" applyBorder="1" applyAlignment="1">
      <alignment horizontal="center" vertical="center"/>
    </xf>
    <xf numFmtId="185" fontId="18" fillId="0" borderId="2" xfId="0" applyNumberFormat="1" applyFont="1" applyBorder="1" applyAlignment="1">
      <alignment horizontal="center" vertical="center" shrinkToFit="1"/>
    </xf>
    <xf numFmtId="185" fontId="19" fillId="5" borderId="1" xfId="0" applyNumberFormat="1" applyFont="1" applyFill="1" applyBorder="1" applyAlignment="1">
      <alignment horizontal="center" vertical="center" shrinkToFit="1"/>
    </xf>
    <xf numFmtId="185" fontId="19" fillId="5" borderId="6" xfId="0" applyNumberFormat="1" applyFont="1" applyFill="1" applyBorder="1" applyAlignment="1">
      <alignment horizontal="center" vertical="center" shrinkToFit="1"/>
    </xf>
    <xf numFmtId="185" fontId="19" fillId="5" borderId="7" xfId="0" applyNumberFormat="1" applyFont="1" applyFill="1" applyBorder="1" applyAlignment="1">
      <alignment horizontal="center" vertical="center" shrinkToFit="1"/>
    </xf>
    <xf numFmtId="0" fontId="18" fillId="2" borderId="1" xfId="0" applyFont="1" applyFill="1" applyBorder="1" applyAlignment="1">
      <alignment horizontal="center" vertical="center" shrinkToFit="1"/>
    </xf>
    <xf numFmtId="0" fontId="18" fillId="2" borderId="6" xfId="0" applyFont="1" applyFill="1" applyBorder="1" applyAlignment="1">
      <alignment horizontal="center" vertical="center" shrinkToFit="1"/>
    </xf>
    <xf numFmtId="0" fontId="18" fillId="2" borderId="7" xfId="0" applyFont="1" applyFill="1" applyBorder="1" applyAlignment="1">
      <alignment horizontal="center" vertical="center" shrinkToFit="1"/>
    </xf>
    <xf numFmtId="0" fontId="26" fillId="0" borderId="1" xfId="0" applyFont="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18" fillId="0" borderId="1"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1"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7" xfId="0" applyFont="1" applyBorder="1" applyAlignment="1">
      <alignment horizontal="center" vertical="center" shrinkToFit="1"/>
    </xf>
    <xf numFmtId="185" fontId="18" fillId="2" borderId="2" xfId="0" applyNumberFormat="1" applyFont="1" applyFill="1" applyBorder="1" applyAlignment="1">
      <alignment horizontal="center" vertical="center"/>
    </xf>
    <xf numFmtId="0" fontId="18" fillId="2" borderId="5"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20" xfId="0" applyFont="1" applyFill="1" applyBorder="1" applyAlignment="1">
      <alignment horizontal="center" vertical="center"/>
    </xf>
    <xf numFmtId="0" fontId="18" fillId="0" borderId="5" xfId="0" applyFont="1" applyBorder="1" applyAlignment="1">
      <alignment horizontal="center" vertical="center"/>
    </xf>
    <xf numFmtId="0" fontId="18" fillId="0" borderId="15" xfId="0" applyFont="1" applyBorder="1" applyAlignment="1">
      <alignment horizontal="center" vertical="center"/>
    </xf>
    <xf numFmtId="0" fontId="18" fillId="0" borderId="20" xfId="0" applyFont="1" applyBorder="1" applyAlignment="1">
      <alignment horizontal="center" vertical="center"/>
    </xf>
    <xf numFmtId="176" fontId="18" fillId="2" borderId="15" xfId="0" applyNumberFormat="1" applyFont="1" applyFill="1" applyBorder="1" applyAlignment="1">
      <alignment horizontal="center" vertical="center"/>
    </xf>
    <xf numFmtId="176" fontId="18" fillId="2" borderId="20" xfId="0" applyNumberFormat="1" applyFont="1" applyFill="1" applyBorder="1" applyAlignment="1">
      <alignment horizontal="center" vertical="center"/>
    </xf>
    <xf numFmtId="0" fontId="23" fillId="2" borderId="1" xfId="0" applyFont="1" applyFill="1" applyBorder="1" applyAlignment="1">
      <alignment horizontal="center" vertical="center" shrinkToFit="1"/>
    </xf>
    <xf numFmtId="0" fontId="23" fillId="2" borderId="6" xfId="0" applyFont="1" applyFill="1" applyBorder="1" applyAlignment="1">
      <alignment horizontal="center" vertical="center" shrinkToFit="1"/>
    </xf>
    <xf numFmtId="0" fontId="23" fillId="2" borderId="7" xfId="0" applyFont="1" applyFill="1" applyBorder="1" applyAlignment="1">
      <alignment horizontal="center" vertical="center" shrinkToFit="1"/>
    </xf>
    <xf numFmtId="0" fontId="44" fillId="0" borderId="2" xfId="0" applyFont="1" applyBorder="1" applyAlignment="1">
      <alignment horizontal="center" vertical="center"/>
    </xf>
    <xf numFmtId="0" fontId="18" fillId="5" borderId="2" xfId="0" applyFont="1" applyFill="1" applyBorder="1" applyAlignment="1">
      <alignment horizontal="right" vertical="center"/>
    </xf>
    <xf numFmtId="185" fontId="24" fillId="5" borderId="2" xfId="0" applyNumberFormat="1" applyFont="1" applyFill="1" applyBorder="1" applyAlignment="1">
      <alignment horizontal="center" vertical="center"/>
    </xf>
    <xf numFmtId="0" fontId="18" fillId="2" borderId="2" xfId="0" applyFont="1" applyFill="1" applyBorder="1" applyAlignment="1">
      <alignment horizontal="center" vertical="center" shrinkToFit="1"/>
    </xf>
    <xf numFmtId="178" fontId="18" fillId="0" borderId="0" xfId="0" applyNumberFormat="1" applyFont="1" applyAlignment="1">
      <alignment horizontal="center" vertical="center" shrinkToFit="1"/>
    </xf>
    <xf numFmtId="185" fontId="19" fillId="5" borderId="2" xfId="0" applyNumberFormat="1" applyFont="1" applyFill="1" applyBorder="1" applyAlignment="1">
      <alignment horizontal="center" vertical="center" shrinkToFit="1"/>
    </xf>
    <xf numFmtId="0" fontId="18" fillId="0" borderId="0" xfId="0" applyFont="1" applyAlignment="1">
      <alignment horizontal="center" vertical="center" shrinkToFit="1"/>
    </xf>
    <xf numFmtId="0" fontId="23" fillId="0" borderId="26"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25" xfId="0" applyFont="1" applyBorder="1" applyAlignment="1">
      <alignment horizontal="center" vertical="center" shrinkToFit="1"/>
    </xf>
    <xf numFmtId="0" fontId="23" fillId="0" borderId="14" xfId="0" applyFont="1" applyBorder="1" applyAlignment="1">
      <alignment horizontal="center" vertical="center"/>
    </xf>
    <xf numFmtId="0" fontId="23" fillId="0" borderId="6" xfId="0" applyFont="1" applyBorder="1" applyAlignment="1">
      <alignment horizontal="center" vertical="center"/>
    </xf>
    <xf numFmtId="0" fontId="23" fillId="0" borderId="24" xfId="0" applyFont="1" applyBorder="1" applyAlignment="1">
      <alignment horizontal="center" vertical="center"/>
    </xf>
    <xf numFmtId="0" fontId="23" fillId="2" borderId="14" xfId="0" applyFont="1" applyFill="1" applyBorder="1" applyAlignment="1">
      <alignment horizontal="center" vertical="center" shrinkToFit="1"/>
    </xf>
    <xf numFmtId="0" fontId="18" fillId="0" borderId="5"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20" xfId="0" applyFont="1" applyBorder="1" applyAlignment="1">
      <alignment horizontal="center" vertical="center" shrinkToFit="1"/>
    </xf>
    <xf numFmtId="0" fontId="21" fillId="0" borderId="0" xfId="0" applyFont="1" applyAlignment="1">
      <alignment horizontal="left" vertical="center"/>
    </xf>
    <xf numFmtId="176" fontId="18" fillId="5" borderId="15" xfId="0" applyNumberFormat="1" applyFont="1" applyFill="1" applyBorder="1" applyAlignment="1">
      <alignment horizontal="center" vertical="center"/>
    </xf>
    <xf numFmtId="176" fontId="18" fillId="5" borderId="20" xfId="0" applyNumberFormat="1" applyFont="1" applyFill="1" applyBorder="1" applyAlignment="1">
      <alignment horizontal="center" vertical="center"/>
    </xf>
    <xf numFmtId="0" fontId="18" fillId="2" borderId="2" xfId="0" applyFont="1" applyFill="1" applyBorder="1" applyAlignment="1">
      <alignment horizontal="center" vertical="center"/>
    </xf>
    <xf numFmtId="49" fontId="18" fillId="2" borderId="2" xfId="0" applyNumberFormat="1" applyFont="1" applyFill="1" applyBorder="1" applyAlignment="1">
      <alignment horizontal="center" vertical="center"/>
    </xf>
    <xf numFmtId="0" fontId="23" fillId="0" borderId="12" xfId="0" applyFont="1" applyBorder="1" applyAlignment="1">
      <alignment horizontal="center" vertical="center"/>
    </xf>
    <xf numFmtId="0" fontId="23" fillId="0" borderId="18" xfId="0" applyFont="1" applyBorder="1" applyAlignment="1">
      <alignment horizontal="center" vertical="center"/>
    </xf>
    <xf numFmtId="0" fontId="23" fillId="0" borderId="22" xfId="0" applyFont="1" applyBorder="1" applyAlignment="1">
      <alignment horizontal="center" vertical="center"/>
    </xf>
    <xf numFmtId="0" fontId="23" fillId="2" borderId="12" xfId="0" applyFont="1" applyFill="1" applyBorder="1" applyAlignment="1">
      <alignment horizontal="center" vertical="center" shrinkToFit="1"/>
    </xf>
    <xf numFmtId="0" fontId="23" fillId="2" borderId="18" xfId="0" applyFont="1" applyFill="1" applyBorder="1" applyAlignment="1">
      <alignment horizontal="center" vertical="center" shrinkToFit="1"/>
    </xf>
    <xf numFmtId="0" fontId="23" fillId="2" borderId="30" xfId="0" applyFont="1" applyFill="1" applyBorder="1" applyAlignment="1">
      <alignment horizontal="center" vertical="center" shrinkToFit="1"/>
    </xf>
    <xf numFmtId="0" fontId="23" fillId="2" borderId="33" xfId="0" applyFont="1" applyFill="1" applyBorder="1" applyAlignment="1">
      <alignment horizontal="center" vertical="center" shrinkToFit="1"/>
    </xf>
    <xf numFmtId="49" fontId="23" fillId="2" borderId="33" xfId="0" applyNumberFormat="1" applyFont="1" applyFill="1" applyBorder="1" applyAlignment="1">
      <alignment horizontal="center" vertical="center" shrinkToFit="1"/>
    </xf>
    <xf numFmtId="49" fontId="23" fillId="2" borderId="18" xfId="0" applyNumberFormat="1" applyFont="1" applyFill="1" applyBorder="1" applyAlignment="1">
      <alignment horizontal="center" vertical="center" shrinkToFit="1"/>
    </xf>
    <xf numFmtId="49" fontId="23" fillId="2" borderId="30" xfId="0" applyNumberFormat="1" applyFont="1" applyFill="1" applyBorder="1" applyAlignment="1">
      <alignment horizontal="center" vertical="center" shrinkToFit="1"/>
    </xf>
    <xf numFmtId="49" fontId="23" fillId="2" borderId="1" xfId="0" applyNumberFormat="1" applyFont="1" applyFill="1" applyBorder="1" applyAlignment="1">
      <alignment horizontal="center" vertical="center" shrinkToFit="1"/>
    </xf>
    <xf numFmtId="49" fontId="23" fillId="2" borderId="6" xfId="0" applyNumberFormat="1" applyFont="1" applyFill="1" applyBorder="1" applyAlignment="1">
      <alignment horizontal="center" vertical="center" shrinkToFit="1"/>
    </xf>
    <xf numFmtId="49" fontId="23" fillId="2" borderId="7" xfId="0" applyNumberFormat="1" applyFont="1" applyFill="1" applyBorder="1" applyAlignment="1">
      <alignment horizontal="center" vertical="center" shrinkToFit="1"/>
    </xf>
    <xf numFmtId="0" fontId="29" fillId="2" borderId="6" xfId="8" applyFont="1" applyFill="1" applyBorder="1" applyAlignment="1" applyProtection="1">
      <alignment horizontal="center" vertical="center" shrinkToFit="1"/>
    </xf>
    <xf numFmtId="0" fontId="23" fillId="2" borderId="24" xfId="0" applyFont="1" applyFill="1" applyBorder="1" applyAlignment="1">
      <alignment horizontal="center" vertical="center" shrinkToFit="1"/>
    </xf>
    <xf numFmtId="0" fontId="23" fillId="0" borderId="3" xfId="0" applyFont="1" applyBorder="1" applyAlignment="1">
      <alignment horizontal="center" vertical="center"/>
    </xf>
    <xf numFmtId="0" fontId="23" fillId="0" borderId="8" xfId="0" applyFont="1" applyBorder="1" applyAlignment="1">
      <alignment horizontal="center" vertical="center"/>
    </xf>
    <xf numFmtId="0" fontId="23" fillId="0" borderId="21" xfId="0" applyFont="1" applyBorder="1" applyAlignment="1">
      <alignment horizontal="center" vertical="center"/>
    </xf>
    <xf numFmtId="0" fontId="23" fillId="2" borderId="8" xfId="0" applyFont="1" applyFill="1" applyBorder="1" applyAlignment="1">
      <alignment horizontal="left" vertical="center" shrinkToFit="1"/>
    </xf>
    <xf numFmtId="0" fontId="23" fillId="2" borderId="21" xfId="0" applyFont="1" applyFill="1" applyBorder="1" applyAlignment="1">
      <alignment horizontal="left" vertical="center" shrinkToFit="1"/>
    </xf>
    <xf numFmtId="0" fontId="23" fillId="2" borderId="18" xfId="0" applyFont="1" applyFill="1" applyBorder="1" applyAlignment="1">
      <alignment horizontal="left" vertical="center" shrinkToFit="1"/>
    </xf>
    <xf numFmtId="0" fontId="23" fillId="2" borderId="22" xfId="0" applyFont="1" applyFill="1" applyBorder="1" applyAlignment="1">
      <alignment horizontal="left" vertical="center" shrinkToFit="1"/>
    </xf>
    <xf numFmtId="0" fontId="23" fillId="0" borderId="13" xfId="0" applyFont="1" applyBorder="1" applyAlignment="1">
      <alignment horizontal="center" vertical="center"/>
    </xf>
    <xf numFmtId="0" fontId="23" fillId="0" borderId="19" xfId="0" applyFont="1" applyBorder="1" applyAlignment="1">
      <alignment horizontal="center" vertical="center"/>
    </xf>
    <xf numFmtId="0" fontId="23" fillId="0" borderId="23" xfId="0" applyFont="1" applyBorder="1" applyAlignment="1">
      <alignment horizontal="center" vertical="center"/>
    </xf>
    <xf numFmtId="0" fontId="23" fillId="0" borderId="3"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21" xfId="0" applyFont="1" applyBorder="1" applyAlignment="1">
      <alignment horizontal="center" vertical="center" shrinkToFit="1"/>
    </xf>
    <xf numFmtId="0" fontId="29" fillId="2" borderId="18" xfId="8" applyFont="1" applyFill="1" applyBorder="1" applyAlignment="1" applyProtection="1">
      <alignment horizontal="center" vertical="center" shrinkToFit="1"/>
    </xf>
    <xf numFmtId="0" fontId="23" fillId="2" borderId="22" xfId="0" applyFont="1" applyFill="1" applyBorder="1" applyAlignment="1">
      <alignment horizontal="center" vertical="center" shrinkToFit="1"/>
    </xf>
    <xf numFmtId="0" fontId="18" fillId="0" borderId="0" xfId="0" applyFont="1" applyAlignment="1">
      <alignment horizontal="left" vertical="center"/>
    </xf>
    <xf numFmtId="185" fontId="18" fillId="2" borderId="1" xfId="0" applyNumberFormat="1" applyFont="1" applyFill="1" applyBorder="1" applyAlignment="1">
      <alignment horizontal="right" vertical="center"/>
    </xf>
    <xf numFmtId="185" fontId="18" fillId="2" borderId="6" xfId="0" applyNumberFormat="1" applyFont="1" applyFill="1" applyBorder="1" applyAlignment="1">
      <alignment horizontal="right" vertical="center"/>
    </xf>
    <xf numFmtId="185" fontId="18" fillId="2" borderId="7" xfId="0" applyNumberFormat="1" applyFont="1" applyFill="1" applyBorder="1" applyAlignment="1">
      <alignment horizontal="right" vertical="center"/>
    </xf>
    <xf numFmtId="185" fontId="18" fillId="5" borderId="1" xfId="0" applyNumberFormat="1" applyFont="1" applyFill="1" applyBorder="1" applyAlignment="1">
      <alignment horizontal="center" vertical="center"/>
    </xf>
    <xf numFmtId="185" fontId="18" fillId="5" borderId="6" xfId="0" applyNumberFormat="1" applyFont="1" applyFill="1" applyBorder="1" applyAlignment="1">
      <alignment horizontal="center" vertical="center"/>
    </xf>
    <xf numFmtId="185" fontId="18" fillId="5" borderId="7" xfId="0" applyNumberFormat="1" applyFont="1" applyFill="1" applyBorder="1" applyAlignment="1">
      <alignment horizontal="center" vertical="center"/>
    </xf>
    <xf numFmtId="0" fontId="27" fillId="0" borderId="67" xfId="0" applyFont="1" applyBorder="1" applyAlignment="1">
      <alignment horizontal="center" vertical="center" shrinkToFit="1"/>
    </xf>
    <xf numFmtId="0" fontId="27" fillId="0" borderId="68" xfId="0" applyFont="1" applyBorder="1" applyAlignment="1">
      <alignment horizontal="center" vertical="center" shrinkToFit="1"/>
    </xf>
    <xf numFmtId="0" fontId="23" fillId="2" borderId="68" xfId="0" applyFont="1" applyFill="1" applyBorder="1" applyAlignment="1">
      <alignment horizontal="left" vertical="center" wrapText="1"/>
    </xf>
    <xf numFmtId="0" fontId="23" fillId="2" borderId="69" xfId="0" applyFont="1" applyFill="1" applyBorder="1" applyAlignment="1">
      <alignment horizontal="left" vertical="center" wrapText="1"/>
    </xf>
    <xf numFmtId="0" fontId="18" fillId="2" borderId="2" xfId="0" applyFont="1" applyFill="1" applyBorder="1" applyAlignment="1">
      <alignment horizontal="left" vertical="center"/>
    </xf>
    <xf numFmtId="176" fontId="26" fillId="2" borderId="2" xfId="0" applyNumberFormat="1" applyFont="1" applyFill="1" applyBorder="1" applyAlignment="1">
      <alignment horizontal="center" vertical="center" shrinkToFit="1"/>
    </xf>
    <xf numFmtId="42" fontId="18" fillId="2" borderId="2" xfId="0" applyNumberFormat="1" applyFont="1" applyFill="1" applyBorder="1" applyAlignment="1">
      <alignment horizontal="center" vertical="center"/>
    </xf>
    <xf numFmtId="185" fontId="18" fillId="5" borderId="1" xfId="0" applyNumberFormat="1" applyFont="1" applyFill="1" applyBorder="1" applyAlignment="1">
      <alignment horizontal="right" vertical="center"/>
    </xf>
    <xf numFmtId="185" fontId="18" fillId="5" borderId="6" xfId="0" applyNumberFormat="1" applyFont="1" applyFill="1" applyBorder="1" applyAlignment="1">
      <alignment horizontal="right" vertical="center"/>
    </xf>
    <xf numFmtId="185" fontId="18" fillId="5" borderId="7" xfId="0" applyNumberFormat="1" applyFont="1" applyFill="1" applyBorder="1" applyAlignment="1">
      <alignment horizontal="right" vertical="center"/>
    </xf>
    <xf numFmtId="0" fontId="27" fillId="0" borderId="4" xfId="0" applyFont="1" applyBorder="1" applyAlignment="1">
      <alignment horizontal="center" vertical="center" shrinkToFit="1"/>
    </xf>
    <xf numFmtId="0" fontId="27" fillId="0" borderId="9" xfId="0" applyFont="1" applyBorder="1" applyAlignment="1">
      <alignment horizontal="center" vertical="center" shrinkToFit="1"/>
    </xf>
    <xf numFmtId="0" fontId="23" fillId="2" borderId="9" xfId="0" applyFont="1" applyFill="1" applyBorder="1" applyAlignment="1">
      <alignment horizontal="left" vertical="center" wrapText="1"/>
    </xf>
    <xf numFmtId="0" fontId="23" fillId="2" borderId="34" xfId="0" applyFont="1" applyFill="1" applyBorder="1" applyAlignment="1">
      <alignment horizontal="left" vertical="center" wrapText="1"/>
    </xf>
    <xf numFmtId="177" fontId="26" fillId="2" borderId="2" xfId="0" applyNumberFormat="1" applyFont="1" applyFill="1" applyBorder="1" applyAlignment="1">
      <alignment horizontal="center" vertical="center" shrinkToFit="1"/>
    </xf>
    <xf numFmtId="177" fontId="26" fillId="2" borderId="1" xfId="0" applyNumberFormat="1" applyFont="1" applyFill="1" applyBorder="1" applyAlignment="1">
      <alignment horizontal="center" vertical="center" shrinkToFit="1"/>
    </xf>
    <xf numFmtId="177" fontId="26" fillId="2" borderId="6" xfId="0" applyNumberFormat="1" applyFont="1" applyFill="1" applyBorder="1" applyAlignment="1">
      <alignment horizontal="center" vertical="center" shrinkToFit="1"/>
    </xf>
    <xf numFmtId="177" fontId="26" fillId="2" borderId="7" xfId="0" applyNumberFormat="1" applyFont="1" applyFill="1" applyBorder="1" applyAlignment="1">
      <alignment horizontal="center" vertical="center" shrinkToFit="1"/>
    </xf>
    <xf numFmtId="0" fontId="21" fillId="0" borderId="0" xfId="0" applyFont="1" applyAlignment="1">
      <alignment horizontal="center" vertical="center"/>
    </xf>
    <xf numFmtId="185" fontId="18" fillId="2" borderId="1" xfId="0" applyNumberFormat="1" applyFont="1" applyFill="1" applyBorder="1" applyAlignment="1">
      <alignment horizontal="center" vertical="center"/>
    </xf>
    <xf numFmtId="185" fontId="18" fillId="2" borderId="6" xfId="0" applyNumberFormat="1" applyFont="1" applyFill="1" applyBorder="1" applyAlignment="1">
      <alignment horizontal="center" vertical="center"/>
    </xf>
    <xf numFmtId="185" fontId="18" fillId="2" borderId="7" xfId="0" applyNumberFormat="1" applyFont="1" applyFill="1" applyBorder="1" applyAlignment="1">
      <alignment horizontal="center" vertical="center"/>
    </xf>
    <xf numFmtId="0" fontId="18" fillId="6" borderId="2" xfId="0" applyFont="1" applyFill="1" applyBorder="1" applyAlignment="1">
      <alignment horizontal="center" vertical="center"/>
    </xf>
    <xf numFmtId="0" fontId="14" fillId="0" borderId="2" xfId="0" applyFont="1" applyBorder="1" applyAlignment="1">
      <alignment horizontal="center" vertical="center"/>
    </xf>
    <xf numFmtId="189" fontId="18" fillId="3" borderId="1" xfId="0" applyNumberFormat="1" applyFont="1" applyFill="1" applyBorder="1" applyAlignment="1">
      <alignment horizontal="left" vertical="center" shrinkToFit="1"/>
    </xf>
    <xf numFmtId="189" fontId="18" fillId="3" borderId="6" xfId="0" applyNumberFormat="1" applyFont="1" applyFill="1" applyBorder="1" applyAlignment="1">
      <alignment horizontal="left" vertical="center" shrinkToFit="1"/>
    </xf>
    <xf numFmtId="189" fontId="18" fillId="3" borderId="7" xfId="0" applyNumberFormat="1" applyFont="1" applyFill="1" applyBorder="1" applyAlignment="1">
      <alignment horizontal="left" vertical="center" shrinkToFit="1"/>
    </xf>
    <xf numFmtId="0" fontId="21" fillId="2" borderId="2" xfId="0" applyFont="1" applyFill="1" applyBorder="1" applyAlignment="1">
      <alignment horizontal="center" vertical="center" wrapText="1"/>
    </xf>
    <xf numFmtId="0" fontId="23" fillId="2" borderId="2" xfId="0" applyFont="1" applyFill="1" applyBorder="1" applyAlignment="1">
      <alignment horizontal="left" vertical="center" wrapText="1"/>
    </xf>
    <xf numFmtId="0" fontId="23" fillId="2" borderId="2" xfId="0" applyFont="1" applyFill="1" applyBorder="1" applyAlignment="1">
      <alignment horizontal="left" vertical="center"/>
    </xf>
    <xf numFmtId="0" fontId="18" fillId="0" borderId="0" xfId="0" applyFont="1" applyAlignment="1">
      <alignment horizontal="left" vertical="center" shrinkToFit="1"/>
    </xf>
    <xf numFmtId="0" fontId="18" fillId="3" borderId="2" xfId="0" applyFont="1" applyFill="1" applyBorder="1" applyAlignment="1">
      <alignment horizontal="left" vertical="center" shrinkToFit="1"/>
    </xf>
    <xf numFmtId="189" fontId="18" fillId="3" borderId="2" xfId="0" applyNumberFormat="1" applyFont="1" applyFill="1" applyBorder="1" applyAlignment="1">
      <alignment horizontal="left" vertical="center" shrinkToFit="1"/>
    </xf>
    <xf numFmtId="0" fontId="23"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25" fillId="0" borderId="2" xfId="0" applyFont="1" applyBorder="1" applyAlignment="1">
      <alignment horizontal="center" vertical="center"/>
    </xf>
    <xf numFmtId="180" fontId="18" fillId="2" borderId="2" xfId="2" applyNumberFormat="1" applyFont="1" applyFill="1" applyBorder="1" applyAlignment="1" applyProtection="1">
      <alignment horizontal="center" vertical="center" shrinkToFit="1"/>
    </xf>
    <xf numFmtId="185" fontId="19" fillId="2" borderId="2" xfId="0" applyNumberFormat="1" applyFont="1" applyFill="1" applyBorder="1" applyAlignment="1">
      <alignment horizontal="center" vertical="center" shrinkToFit="1"/>
    </xf>
    <xf numFmtId="176" fontId="18" fillId="2" borderId="2" xfId="2" applyNumberFormat="1" applyFont="1" applyFill="1" applyBorder="1" applyAlignment="1" applyProtection="1">
      <alignment horizontal="center" vertical="center" shrinkToFit="1"/>
    </xf>
    <xf numFmtId="0" fontId="18" fillId="2" borderId="2" xfId="0" applyFont="1" applyFill="1" applyBorder="1" applyAlignment="1">
      <alignment horizontal="left" vertical="center" shrinkToFit="1"/>
    </xf>
    <xf numFmtId="180" fontId="18" fillId="2" borderId="1" xfId="2" applyNumberFormat="1" applyFont="1" applyFill="1" applyBorder="1" applyAlignment="1" applyProtection="1">
      <alignment horizontal="center" vertical="center" shrinkToFit="1"/>
    </xf>
    <xf numFmtId="180" fontId="18" fillId="2" borderId="6" xfId="2" applyNumberFormat="1" applyFont="1" applyFill="1" applyBorder="1" applyAlignment="1" applyProtection="1">
      <alignment horizontal="center" vertical="center" shrinkToFit="1"/>
    </xf>
    <xf numFmtId="180" fontId="18" fillId="2" borderId="7" xfId="2" applyNumberFormat="1" applyFont="1" applyFill="1" applyBorder="1" applyAlignment="1" applyProtection="1">
      <alignment horizontal="center" vertical="center" shrinkToFit="1"/>
    </xf>
    <xf numFmtId="0" fontId="18" fillId="5" borderId="1" xfId="2" applyNumberFormat="1" applyFont="1" applyFill="1" applyBorder="1" applyAlignment="1" applyProtection="1">
      <alignment horizontal="center" vertical="center" shrinkToFit="1"/>
    </xf>
    <xf numFmtId="0" fontId="18" fillId="5" borderId="6" xfId="2" applyNumberFormat="1" applyFont="1" applyFill="1" applyBorder="1" applyAlignment="1" applyProtection="1">
      <alignment horizontal="center" vertical="center" shrinkToFit="1"/>
    </xf>
    <xf numFmtId="0" fontId="18" fillId="5" borderId="7" xfId="2" applyNumberFormat="1" applyFont="1" applyFill="1" applyBorder="1" applyAlignment="1" applyProtection="1">
      <alignment horizontal="center" vertical="center" shrinkToFit="1"/>
    </xf>
    <xf numFmtId="176" fontId="18" fillId="2" borderId="1" xfId="2" applyNumberFormat="1" applyFont="1" applyFill="1" applyBorder="1" applyAlignment="1" applyProtection="1">
      <alignment horizontal="center" vertical="center" shrinkToFit="1"/>
    </xf>
    <xf numFmtId="176" fontId="18" fillId="2" borderId="6" xfId="2" applyNumberFormat="1" applyFont="1" applyFill="1" applyBorder="1" applyAlignment="1" applyProtection="1">
      <alignment horizontal="center" vertical="center" shrinkToFit="1"/>
    </xf>
    <xf numFmtId="176" fontId="18" fillId="2" borderId="7" xfId="2" applyNumberFormat="1" applyFont="1" applyFill="1" applyBorder="1" applyAlignment="1" applyProtection="1">
      <alignment horizontal="center" vertical="center" shrinkToFit="1"/>
    </xf>
    <xf numFmtId="0" fontId="18" fillId="0" borderId="28" xfId="0" applyFont="1" applyBorder="1" applyAlignment="1">
      <alignment horizontal="left" vertical="center" shrinkToFit="1"/>
    </xf>
    <xf numFmtId="0" fontId="21" fillId="0" borderId="17" xfId="0" applyFont="1" applyBorder="1" applyAlignment="1">
      <alignment horizontal="left" vertical="center"/>
    </xf>
    <xf numFmtId="186" fontId="26" fillId="2" borderId="1" xfId="0" applyNumberFormat="1" applyFont="1" applyFill="1" applyBorder="1" applyAlignment="1">
      <alignment horizontal="center" vertical="center" shrinkToFit="1"/>
    </xf>
    <xf numFmtId="186" fontId="26" fillId="2" borderId="6" xfId="0" applyNumberFormat="1" applyFont="1" applyFill="1" applyBorder="1" applyAlignment="1">
      <alignment horizontal="center" vertical="center" shrinkToFit="1"/>
    </xf>
    <xf numFmtId="186" fontId="26" fillId="2" borderId="7" xfId="0" applyNumberFormat="1" applyFont="1" applyFill="1" applyBorder="1" applyAlignment="1">
      <alignment horizontal="center" vertical="center" shrinkToFit="1"/>
    </xf>
    <xf numFmtId="0" fontId="18" fillId="4" borderId="2" xfId="0" applyFont="1" applyFill="1" applyBorder="1" applyAlignment="1">
      <alignment horizontal="center" vertical="center"/>
    </xf>
    <xf numFmtId="186" fontId="26" fillId="2" borderId="2" xfId="0" applyNumberFormat="1" applyFont="1" applyFill="1" applyBorder="1" applyAlignment="1">
      <alignment horizontal="center" vertical="center" shrinkToFit="1"/>
    </xf>
    <xf numFmtId="0" fontId="18" fillId="0" borderId="5" xfId="0" applyFont="1" applyBorder="1" applyAlignment="1">
      <alignment horizontal="right" vertical="center" shrinkToFit="1"/>
    </xf>
    <xf numFmtId="0" fontId="18" fillId="0" borderId="15" xfId="0" applyFont="1" applyBorder="1" applyAlignment="1">
      <alignment horizontal="right" vertical="center" shrinkToFit="1"/>
    </xf>
    <xf numFmtId="9" fontId="18" fillId="5" borderId="15" xfId="0" applyNumberFormat="1" applyFont="1" applyFill="1" applyBorder="1" applyAlignment="1">
      <alignment horizontal="center" vertical="center" shrinkToFit="1"/>
    </xf>
    <xf numFmtId="9" fontId="18" fillId="5" borderId="20" xfId="0" applyNumberFormat="1" applyFont="1" applyFill="1" applyBorder="1" applyAlignment="1">
      <alignment horizontal="center" vertical="center" shrinkToFit="1"/>
    </xf>
    <xf numFmtId="0" fontId="18" fillId="0" borderId="73" xfId="0" applyFont="1" applyBorder="1" applyAlignment="1">
      <alignment horizontal="right" vertical="center" shrinkToFit="1"/>
    </xf>
    <xf numFmtId="0" fontId="18" fillId="0" borderId="74" xfId="0" applyFont="1" applyBorder="1" applyAlignment="1">
      <alignment horizontal="right" vertical="center" shrinkToFit="1"/>
    </xf>
    <xf numFmtId="0" fontId="18" fillId="0" borderId="28" xfId="0" applyFont="1" applyBorder="1" applyAlignment="1">
      <alignment horizontal="left" vertical="center"/>
    </xf>
    <xf numFmtId="0" fontId="18" fillId="5" borderId="74" xfId="0" applyFont="1" applyFill="1" applyBorder="1" applyAlignment="1">
      <alignment horizontal="center" vertical="center" shrinkToFit="1"/>
    </xf>
    <xf numFmtId="0" fontId="18" fillId="5" borderId="75" xfId="0" applyFont="1" applyFill="1" applyBorder="1" applyAlignment="1">
      <alignment horizontal="center" vertical="center" shrinkToFit="1"/>
    </xf>
    <xf numFmtId="0" fontId="23" fillId="0" borderId="0" xfId="0" applyFont="1" applyAlignment="1">
      <alignment horizontal="left" vertical="center" shrinkToFit="1"/>
    </xf>
    <xf numFmtId="185" fontId="24" fillId="5" borderId="1" xfId="0" applyNumberFormat="1" applyFont="1" applyFill="1" applyBorder="1" applyAlignment="1">
      <alignment horizontal="center" vertical="center"/>
    </xf>
    <xf numFmtId="185" fontId="24" fillId="5" borderId="6" xfId="0" applyNumberFormat="1" applyFont="1" applyFill="1" applyBorder="1" applyAlignment="1">
      <alignment horizontal="center" vertical="center"/>
    </xf>
    <xf numFmtId="185" fontId="24" fillId="5" borderId="7" xfId="0" applyNumberFormat="1" applyFont="1" applyFill="1" applyBorder="1" applyAlignment="1">
      <alignment horizontal="center" vertical="center"/>
    </xf>
    <xf numFmtId="0" fontId="21" fillId="0" borderId="5" xfId="0" applyFont="1" applyBorder="1" applyAlignment="1">
      <alignment horizontal="right" vertical="center" shrinkToFit="1"/>
    </xf>
    <xf numFmtId="0" fontId="21" fillId="0" borderId="15" xfId="0" applyFont="1" applyBorder="1" applyAlignment="1">
      <alignment horizontal="right" vertical="center" shrinkToFit="1"/>
    </xf>
    <xf numFmtId="0" fontId="22" fillId="2" borderId="35" xfId="0" applyFont="1" applyFill="1" applyBorder="1" applyAlignment="1">
      <alignment horizontal="center" vertical="center" shrinkToFit="1"/>
    </xf>
    <xf numFmtId="0" fontId="22" fillId="2" borderId="36" xfId="0" applyFont="1" applyFill="1" applyBorder="1" applyAlignment="1">
      <alignment horizontal="center" vertical="center" shrinkToFit="1"/>
    </xf>
    <xf numFmtId="0" fontId="22" fillId="2" borderId="15" xfId="0" applyFont="1" applyFill="1" applyBorder="1" applyAlignment="1">
      <alignment horizontal="center" vertical="center" shrinkToFit="1"/>
    </xf>
    <xf numFmtId="0" fontId="18" fillId="0" borderId="36" xfId="0" applyFont="1" applyBorder="1" applyAlignment="1">
      <alignment horizontal="center" vertical="center" shrinkToFit="1"/>
    </xf>
    <xf numFmtId="0" fontId="22" fillId="6" borderId="35" xfId="0" applyFont="1" applyFill="1" applyBorder="1" applyAlignment="1">
      <alignment horizontal="center" vertical="center" shrinkToFit="1"/>
    </xf>
    <xf numFmtId="0" fontId="22" fillId="6" borderId="36" xfId="0" applyFont="1" applyFill="1" applyBorder="1" applyAlignment="1">
      <alignment horizontal="center" vertical="center" shrinkToFit="1"/>
    </xf>
    <xf numFmtId="42" fontId="18" fillId="5" borderId="74" xfId="0" applyNumberFormat="1" applyFont="1" applyFill="1" applyBorder="1" applyAlignment="1">
      <alignment horizontal="right" vertical="center" shrinkToFit="1"/>
    </xf>
    <xf numFmtId="42" fontId="18" fillId="5" borderId="75" xfId="0" applyNumberFormat="1" applyFont="1" applyFill="1" applyBorder="1" applyAlignment="1">
      <alignment horizontal="right" vertical="center" shrinkToFit="1"/>
    </xf>
    <xf numFmtId="0" fontId="21" fillId="0" borderId="66" xfId="0" applyFont="1" applyBorder="1" applyAlignment="1">
      <alignment horizontal="center" vertical="center" shrinkToFit="1"/>
    </xf>
    <xf numFmtId="0" fontId="21" fillId="0" borderId="49" xfId="0" applyFont="1" applyBorder="1" applyAlignment="1">
      <alignment horizontal="center" vertical="center" shrinkToFit="1"/>
    </xf>
    <xf numFmtId="0" fontId="21" fillId="0" borderId="64"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18" xfId="0" applyFont="1" applyBorder="1" applyAlignment="1">
      <alignment horizontal="center" vertical="center" shrinkToFit="1"/>
    </xf>
    <xf numFmtId="0" fontId="21" fillId="0" borderId="22" xfId="0" applyFont="1" applyBorder="1" applyAlignment="1">
      <alignment horizontal="center" vertical="center" shrinkToFit="1"/>
    </xf>
    <xf numFmtId="0" fontId="21" fillId="0" borderId="67" xfId="0" applyFont="1" applyBorder="1" applyAlignment="1">
      <alignment horizontal="center" vertical="center" shrinkToFit="1"/>
    </xf>
    <xf numFmtId="0" fontId="21" fillId="0" borderId="68" xfId="0" applyFont="1" applyBorder="1" applyAlignment="1">
      <alignment horizontal="center" vertical="center" shrinkToFit="1"/>
    </xf>
    <xf numFmtId="0" fontId="22" fillId="2" borderId="26" xfId="0" applyFont="1" applyFill="1" applyBorder="1" applyAlignment="1">
      <alignment horizontal="center" vertical="center" shrinkToFit="1"/>
    </xf>
    <xf numFmtId="0" fontId="22" fillId="2" borderId="8" xfId="0" applyFont="1" applyFill="1" applyBorder="1" applyAlignment="1">
      <alignment horizontal="center" vertical="center" shrinkToFit="1"/>
    </xf>
    <xf numFmtId="0" fontId="22" fillId="2" borderId="25" xfId="0" applyFont="1" applyFill="1" applyBorder="1" applyAlignment="1">
      <alignment horizontal="center" vertical="center" shrinkToFit="1"/>
    </xf>
    <xf numFmtId="0" fontId="21" fillId="0" borderId="72" xfId="0" applyFont="1" applyBorder="1" applyAlignment="1">
      <alignment horizontal="center" vertical="center" shrinkToFit="1"/>
    </xf>
    <xf numFmtId="0" fontId="21" fillId="0" borderId="76" xfId="0" applyFont="1" applyBorder="1" applyAlignment="1">
      <alignment horizontal="center" vertical="center" shrinkToFit="1"/>
    </xf>
    <xf numFmtId="0" fontId="22" fillId="2" borderId="33" xfId="0" applyFont="1" applyFill="1" applyBorder="1" applyAlignment="1">
      <alignment horizontal="center" vertical="center" shrinkToFit="1"/>
    </xf>
    <xf numFmtId="0" fontId="22" fillId="2" borderId="18" xfId="0" applyFont="1" applyFill="1" applyBorder="1" applyAlignment="1">
      <alignment horizontal="center" vertical="center" shrinkToFit="1"/>
    </xf>
    <xf numFmtId="0" fontId="22" fillId="2" borderId="30" xfId="0" applyFont="1" applyFill="1" applyBorder="1" applyAlignment="1">
      <alignment horizontal="center" vertical="center" shrinkToFit="1"/>
    </xf>
    <xf numFmtId="0" fontId="18" fillId="0" borderId="2" xfId="0" applyFont="1" applyBorder="1" applyAlignment="1">
      <alignment horizontal="center" vertical="center" shrinkToFit="1"/>
    </xf>
    <xf numFmtId="0" fontId="18" fillId="2" borderId="1" xfId="0" applyFont="1" applyFill="1" applyBorder="1" applyAlignment="1">
      <alignment horizontal="left" vertical="center" shrinkToFit="1"/>
    </xf>
    <xf numFmtId="0" fontId="18" fillId="2" borderId="6" xfId="0" applyFont="1" applyFill="1" applyBorder="1" applyAlignment="1">
      <alignment horizontal="left" vertical="center" shrinkToFit="1"/>
    </xf>
    <xf numFmtId="0" fontId="18" fillId="2" borderId="7" xfId="0" applyFont="1" applyFill="1" applyBorder="1" applyAlignment="1">
      <alignment horizontal="left" vertical="center" shrinkToFit="1"/>
    </xf>
    <xf numFmtId="49" fontId="18" fillId="2" borderId="1" xfId="0" applyNumberFormat="1" applyFont="1" applyFill="1" applyBorder="1" applyAlignment="1">
      <alignment horizontal="left" vertical="center" shrinkToFit="1"/>
    </xf>
    <xf numFmtId="49" fontId="18" fillId="2" borderId="6" xfId="0" applyNumberFormat="1" applyFont="1" applyFill="1" applyBorder="1" applyAlignment="1">
      <alignment horizontal="left" vertical="center" shrinkToFit="1"/>
    </xf>
    <xf numFmtId="49" fontId="18" fillId="2" borderId="7" xfId="0" applyNumberFormat="1" applyFont="1" applyFill="1" applyBorder="1" applyAlignment="1">
      <alignment horizontal="left" vertical="center" shrinkToFit="1"/>
    </xf>
    <xf numFmtId="0" fontId="18" fillId="0" borderId="73" xfId="0" applyFont="1" applyBorder="1" applyAlignment="1">
      <alignment horizontal="left" vertical="center" shrinkToFit="1"/>
    </xf>
    <xf numFmtId="0" fontId="18" fillId="0" borderId="74" xfId="0" applyFont="1" applyBorder="1" applyAlignment="1">
      <alignment horizontal="left" vertical="center" shrinkToFit="1"/>
    </xf>
    <xf numFmtId="0" fontId="18" fillId="5" borderId="74" xfId="0" applyFont="1" applyFill="1" applyBorder="1" applyAlignment="1">
      <alignment horizontal="right" vertical="center" shrinkToFit="1"/>
    </xf>
    <xf numFmtId="0" fontId="18" fillId="5" borderId="75" xfId="0" applyFont="1" applyFill="1" applyBorder="1" applyAlignment="1">
      <alignment horizontal="right" vertical="center" shrinkToFit="1"/>
    </xf>
    <xf numFmtId="0" fontId="17" fillId="0" borderId="0" xfId="0" applyFont="1" applyAlignment="1">
      <alignment horizontal="left" vertical="center" shrinkToFit="1"/>
    </xf>
    <xf numFmtId="190" fontId="18" fillId="2" borderId="2" xfId="0" applyNumberFormat="1" applyFont="1" applyFill="1" applyBorder="1" applyAlignment="1">
      <alignment horizontal="left" vertical="center" shrinkToFit="1"/>
    </xf>
    <xf numFmtId="184" fontId="18" fillId="2" borderId="1" xfId="0" applyNumberFormat="1" applyFont="1" applyFill="1" applyBorder="1" applyAlignment="1">
      <alignment horizontal="left" vertical="center" shrinkToFit="1"/>
    </xf>
    <xf numFmtId="184" fontId="18" fillId="2" borderId="6" xfId="0" applyNumberFormat="1" applyFont="1" applyFill="1" applyBorder="1" applyAlignment="1">
      <alignment horizontal="left" vertical="center" shrinkToFit="1"/>
    </xf>
    <xf numFmtId="184" fontId="18" fillId="2" borderId="7" xfId="0" applyNumberFormat="1" applyFont="1" applyFill="1" applyBorder="1" applyAlignment="1">
      <alignment horizontal="left" vertical="center" shrinkToFit="1"/>
    </xf>
    <xf numFmtId="0" fontId="18" fillId="0" borderId="17" xfId="0" applyFont="1" applyBorder="1" applyAlignment="1">
      <alignment vertical="center" shrinkToFit="1"/>
    </xf>
    <xf numFmtId="0" fontId="19" fillId="0" borderId="1"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58" fontId="18" fillId="2" borderId="2" xfId="0" applyNumberFormat="1" applyFont="1" applyFill="1" applyBorder="1" applyAlignment="1">
      <alignment horizontal="left" vertical="center" shrinkToFit="1"/>
    </xf>
    <xf numFmtId="49" fontId="18" fillId="2" borderId="2" xfId="0" quotePrefix="1" applyNumberFormat="1" applyFont="1" applyFill="1" applyBorder="1" applyAlignment="1">
      <alignment horizontal="left" vertical="center" shrinkToFit="1"/>
    </xf>
    <xf numFmtId="49" fontId="18" fillId="2" borderId="2" xfId="0" applyNumberFormat="1" applyFont="1" applyFill="1" applyBorder="1" applyAlignment="1">
      <alignment horizontal="left" vertical="center" shrinkToFit="1"/>
    </xf>
    <xf numFmtId="179" fontId="18" fillId="0" borderId="2" xfId="0" applyNumberFormat="1" applyFont="1" applyBorder="1" applyAlignment="1" applyProtection="1">
      <alignment horizontal="center" vertical="center"/>
      <protection locked="0"/>
    </xf>
    <xf numFmtId="0" fontId="23" fillId="0" borderId="41" xfId="0" applyFont="1" applyBorder="1" applyAlignment="1" applyProtection="1">
      <alignment horizontal="left" vertical="center" shrinkToFit="1"/>
      <protection locked="0"/>
    </xf>
    <xf numFmtId="0" fontId="23" fillId="0" borderId="50" xfId="0" applyFont="1" applyBorder="1" applyAlignment="1" applyProtection="1">
      <alignment horizontal="left" vertical="center" shrinkToFit="1"/>
      <protection locked="0"/>
    </xf>
    <xf numFmtId="176" fontId="18" fillId="0" borderId="1" xfId="2" applyNumberFormat="1" applyFont="1" applyFill="1" applyBorder="1" applyAlignment="1" applyProtection="1">
      <alignment horizontal="center" vertical="center" shrinkToFit="1"/>
      <protection locked="0"/>
    </xf>
    <xf numFmtId="176" fontId="18" fillId="0" borderId="6" xfId="2" applyNumberFormat="1" applyFont="1" applyFill="1" applyBorder="1" applyAlignment="1" applyProtection="1">
      <alignment horizontal="center" vertical="center" shrinkToFit="1"/>
      <protection locked="0"/>
    </xf>
    <xf numFmtId="176" fontId="18" fillId="0" borderId="7" xfId="2" applyNumberFormat="1" applyFont="1" applyFill="1" applyBorder="1" applyAlignment="1" applyProtection="1">
      <alignment horizontal="center" vertical="center" shrinkToFit="1"/>
      <protection locked="0"/>
    </xf>
    <xf numFmtId="0" fontId="18" fillId="5" borderId="1" xfId="2" applyNumberFormat="1" applyFont="1" applyFill="1" applyBorder="1" applyAlignment="1" applyProtection="1">
      <alignment horizontal="center" vertical="center" shrinkToFit="1"/>
      <protection locked="0"/>
    </xf>
    <xf numFmtId="0" fontId="18" fillId="5" borderId="6" xfId="2" applyNumberFormat="1" applyFont="1" applyFill="1" applyBorder="1" applyAlignment="1" applyProtection="1">
      <alignment horizontal="center" vertical="center" shrinkToFit="1"/>
      <protection locked="0"/>
    </xf>
    <xf numFmtId="0" fontId="18" fillId="5" borderId="7" xfId="2" applyNumberFormat="1" applyFont="1" applyFill="1" applyBorder="1" applyAlignment="1" applyProtection="1">
      <alignment horizontal="center" vertical="center" shrinkToFit="1"/>
      <protection locked="0"/>
    </xf>
    <xf numFmtId="185" fontId="19" fillId="0" borderId="2" xfId="0" applyNumberFormat="1" applyFont="1" applyBorder="1" applyAlignment="1" applyProtection="1">
      <alignment horizontal="center" vertical="center" shrinkToFit="1"/>
      <protection locked="0"/>
    </xf>
    <xf numFmtId="0" fontId="23" fillId="0" borderId="2" xfId="0" applyFont="1" applyBorder="1" applyAlignment="1" applyProtection="1">
      <alignment horizontal="left" vertical="center" wrapText="1"/>
      <protection locked="0"/>
    </xf>
    <xf numFmtId="180" fontId="18" fillId="0" borderId="1" xfId="2" applyNumberFormat="1" applyFont="1" applyFill="1" applyBorder="1" applyAlignment="1" applyProtection="1">
      <alignment horizontal="center" vertical="center" shrinkToFit="1"/>
      <protection locked="0"/>
    </xf>
    <xf numFmtId="180" fontId="18" fillId="0" borderId="6" xfId="2" applyNumberFormat="1" applyFont="1" applyFill="1" applyBorder="1" applyAlignment="1" applyProtection="1">
      <alignment horizontal="center" vertical="center" shrinkToFit="1"/>
      <protection locked="0"/>
    </xf>
    <xf numFmtId="180" fontId="18" fillId="0" borderId="7" xfId="2" applyNumberFormat="1" applyFont="1" applyFill="1" applyBorder="1" applyAlignment="1" applyProtection="1">
      <alignment horizontal="center" vertical="center" shrinkToFit="1"/>
      <protection locked="0"/>
    </xf>
    <xf numFmtId="179" fontId="18" fillId="0" borderId="1" xfId="0" applyNumberFormat="1" applyFont="1" applyBorder="1" applyAlignment="1" applyProtection="1">
      <alignment vertical="center" shrinkToFit="1"/>
      <protection locked="0"/>
    </xf>
    <xf numFmtId="179" fontId="18" fillId="0" borderId="6" xfId="0" applyNumberFormat="1" applyFont="1" applyBorder="1" applyAlignment="1" applyProtection="1">
      <alignment vertical="center" shrinkToFit="1"/>
      <protection locked="0"/>
    </xf>
    <xf numFmtId="179" fontId="18" fillId="0" borderId="7" xfId="0" applyNumberFormat="1" applyFont="1" applyBorder="1" applyAlignment="1" applyProtection="1">
      <alignment vertical="center" shrinkToFit="1"/>
      <protection locked="0"/>
    </xf>
    <xf numFmtId="179" fontId="18" fillId="0" borderId="1" xfId="0" applyNumberFormat="1" applyFont="1" applyBorder="1" applyAlignment="1" applyProtection="1">
      <alignment horizontal="right" vertical="center" shrinkToFit="1"/>
      <protection locked="0"/>
    </xf>
    <xf numFmtId="179" fontId="18" fillId="0" borderId="6" xfId="0" applyNumberFormat="1" applyFont="1" applyBorder="1" applyAlignment="1" applyProtection="1">
      <alignment horizontal="right" vertical="center" shrinkToFit="1"/>
      <protection locked="0"/>
    </xf>
    <xf numFmtId="179" fontId="18" fillId="0" borderId="7" xfId="0" applyNumberFormat="1" applyFont="1" applyBorder="1" applyAlignment="1" applyProtection="1">
      <alignment horizontal="right" vertical="center" shrinkToFit="1"/>
      <protection locked="0"/>
    </xf>
    <xf numFmtId="176" fontId="18" fillId="0" borderId="2" xfId="2" applyNumberFormat="1" applyFont="1" applyFill="1" applyBorder="1" applyAlignment="1" applyProtection="1">
      <alignment horizontal="center" vertical="center" shrinkToFit="1"/>
      <protection locked="0"/>
    </xf>
    <xf numFmtId="0" fontId="21" fillId="0" borderId="2" xfId="0" applyFont="1" applyBorder="1" applyAlignment="1" applyProtection="1">
      <alignment horizontal="center" vertical="center" wrapText="1"/>
      <protection locked="0"/>
    </xf>
    <xf numFmtId="0" fontId="18" fillId="0" borderId="17" xfId="0" applyFont="1" applyBorder="1" applyAlignment="1">
      <alignment horizontal="left" vertical="center" shrinkToFit="1"/>
    </xf>
    <xf numFmtId="0" fontId="18" fillId="0" borderId="1"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185" fontId="18" fillId="5" borderId="1" xfId="0" applyNumberFormat="1" applyFont="1" applyFill="1" applyBorder="1" applyAlignment="1">
      <alignment horizontal="right" vertical="center" shrinkToFit="1"/>
    </xf>
    <xf numFmtId="185" fontId="18" fillId="5" borderId="6" xfId="0" applyNumberFormat="1" applyFont="1" applyFill="1" applyBorder="1" applyAlignment="1">
      <alignment horizontal="right" vertical="center" shrinkToFit="1"/>
    </xf>
    <xf numFmtId="185" fontId="18" fillId="5" borderId="7" xfId="0" applyNumberFormat="1" applyFont="1" applyFill="1" applyBorder="1" applyAlignment="1">
      <alignment horizontal="right" vertical="center" shrinkToFit="1"/>
    </xf>
    <xf numFmtId="179" fontId="18" fillId="0" borderId="1" xfId="0" applyNumberFormat="1" applyFont="1" applyBorder="1" applyAlignment="1" applyProtection="1">
      <alignment horizontal="center" vertical="center" shrinkToFit="1"/>
      <protection locked="0"/>
    </xf>
    <xf numFmtId="179" fontId="18" fillId="0" borderId="6" xfId="0" applyNumberFormat="1" applyFont="1" applyBorder="1" applyAlignment="1" applyProtection="1">
      <alignment horizontal="center" vertical="center" shrinkToFit="1"/>
      <protection locked="0"/>
    </xf>
    <xf numFmtId="179" fontId="18" fillId="0" borderId="7" xfId="0" applyNumberFormat="1" applyFont="1" applyBorder="1" applyAlignment="1" applyProtection="1">
      <alignment horizontal="center" vertical="center" shrinkToFit="1"/>
      <protection locked="0"/>
    </xf>
    <xf numFmtId="179" fontId="18" fillId="0" borderId="2" xfId="0" applyNumberFormat="1" applyFont="1" applyBorder="1" applyAlignment="1" applyProtection="1">
      <alignment horizontal="center" vertical="center" shrinkToFit="1"/>
      <protection locked="0"/>
    </xf>
    <xf numFmtId="185" fontId="18" fillId="5" borderId="1" xfId="0" applyNumberFormat="1" applyFont="1" applyFill="1" applyBorder="1" applyAlignment="1">
      <alignment horizontal="center" vertical="center" shrinkToFit="1"/>
    </xf>
    <xf numFmtId="185" fontId="18" fillId="5" borderId="6" xfId="0" applyNumberFormat="1" applyFont="1" applyFill="1" applyBorder="1" applyAlignment="1">
      <alignment horizontal="center" vertical="center" shrinkToFit="1"/>
    </xf>
    <xf numFmtId="185" fontId="18" fillId="5" borderId="7" xfId="0" applyNumberFormat="1" applyFont="1" applyFill="1" applyBorder="1" applyAlignment="1">
      <alignment horizontal="center" vertical="center" shrinkToFit="1"/>
    </xf>
    <xf numFmtId="176" fontId="26" fillId="0" borderId="2" xfId="0" applyNumberFormat="1" applyFont="1" applyBorder="1" applyAlignment="1" applyProtection="1">
      <alignment horizontal="center" vertical="center" shrinkToFit="1"/>
      <protection locked="0"/>
    </xf>
    <xf numFmtId="0" fontId="18" fillId="0" borderId="2" xfId="0" applyFont="1" applyBorder="1" applyAlignment="1" applyProtection="1">
      <alignment horizontal="left" vertical="center" shrinkToFit="1"/>
      <protection locked="0"/>
    </xf>
    <xf numFmtId="0" fontId="23" fillId="0" borderId="14" xfId="0" applyFont="1" applyBorder="1" applyAlignment="1" applyProtection="1">
      <alignment horizontal="center" vertical="center" shrinkToFit="1"/>
      <protection locked="0"/>
    </xf>
    <xf numFmtId="0" fontId="23" fillId="0" borderId="6" xfId="0" applyFont="1" applyBorder="1" applyAlignment="1" applyProtection="1">
      <alignment horizontal="center" vertical="center" shrinkToFit="1"/>
      <protection locked="0"/>
    </xf>
    <xf numFmtId="0" fontId="23" fillId="0" borderId="7" xfId="0" applyFont="1" applyBorder="1" applyAlignment="1" applyProtection="1">
      <alignment horizontal="center" vertical="center" shrinkToFit="1"/>
      <protection locked="0"/>
    </xf>
    <xf numFmtId="0" fontId="23" fillId="0" borderId="68" xfId="0" applyFont="1" applyBorder="1" applyAlignment="1" applyProtection="1">
      <alignment horizontal="left" vertical="center" wrapText="1"/>
      <protection locked="0"/>
    </xf>
    <xf numFmtId="0" fontId="23" fillId="0" borderId="69" xfId="0" applyFont="1" applyBorder="1" applyAlignment="1" applyProtection="1">
      <alignment horizontal="left" vertical="center" wrapText="1"/>
      <protection locked="0"/>
    </xf>
    <xf numFmtId="49" fontId="18" fillId="0" borderId="2" xfId="0" applyNumberFormat="1" applyFont="1" applyBorder="1" applyAlignment="1" applyProtection="1">
      <alignment horizontal="center" vertical="center" shrinkToFit="1"/>
      <protection locked="0"/>
    </xf>
    <xf numFmtId="0" fontId="23" fillId="0" borderId="8" xfId="0" applyFont="1" applyBorder="1" applyAlignment="1" applyProtection="1">
      <alignment horizontal="left" vertical="center" shrinkToFit="1"/>
      <protection locked="0"/>
    </xf>
    <xf numFmtId="0" fontId="23" fillId="0" borderId="21" xfId="0" applyFont="1" applyBorder="1" applyAlignment="1" applyProtection="1">
      <alignment horizontal="left" vertical="center" shrinkToFit="1"/>
      <protection locked="0"/>
    </xf>
    <xf numFmtId="0" fontId="18" fillId="0" borderId="5" xfId="0" applyFont="1" applyBorder="1" applyAlignment="1" applyProtection="1">
      <alignment horizontal="center" vertical="center" shrinkToFit="1"/>
      <protection locked="0"/>
    </xf>
    <xf numFmtId="0" fontId="18" fillId="0" borderId="15" xfId="0" applyFont="1" applyBorder="1" applyAlignment="1" applyProtection="1">
      <alignment horizontal="center" vertical="center" shrinkToFit="1"/>
      <protection locked="0"/>
    </xf>
    <xf numFmtId="0" fontId="18" fillId="0" borderId="20" xfId="0" applyFont="1" applyBorder="1" applyAlignment="1" applyProtection="1">
      <alignment horizontal="center" vertical="center" shrinkToFit="1"/>
      <protection locked="0"/>
    </xf>
    <xf numFmtId="176" fontId="18" fillId="3" borderId="15" xfId="0" applyNumberFormat="1" applyFont="1" applyFill="1" applyBorder="1" applyAlignment="1">
      <alignment horizontal="center" vertical="center" shrinkToFit="1"/>
    </xf>
    <xf numFmtId="176" fontId="18" fillId="3" borderId="20" xfId="0" applyNumberFormat="1" applyFont="1" applyFill="1" applyBorder="1" applyAlignment="1">
      <alignment horizontal="center" vertical="center" shrinkToFit="1"/>
    </xf>
    <xf numFmtId="0" fontId="21" fillId="0" borderId="0" xfId="0" applyFont="1" applyAlignment="1">
      <alignment horizontal="left" vertical="center" shrinkToFit="1"/>
    </xf>
    <xf numFmtId="176" fontId="18" fillId="0" borderId="15" xfId="0" applyNumberFormat="1" applyFont="1" applyBorder="1" applyAlignment="1" applyProtection="1">
      <alignment horizontal="center" vertical="center" shrinkToFit="1"/>
      <protection locked="0"/>
    </xf>
    <xf numFmtId="176" fontId="18" fillId="0" borderId="20" xfId="0" applyNumberFormat="1" applyFont="1" applyBorder="1" applyAlignment="1" applyProtection="1">
      <alignment horizontal="center" vertical="center" shrinkToFit="1"/>
      <protection locked="0"/>
    </xf>
    <xf numFmtId="0" fontId="23" fillId="0" borderId="46" xfId="0" applyFont="1" applyBorder="1" applyAlignment="1" applyProtection="1">
      <alignment horizontal="center" vertical="center" shrinkToFit="1"/>
      <protection locked="0"/>
    </xf>
    <xf numFmtId="0" fontId="23" fillId="0" borderId="41" xfId="0" applyFont="1" applyBorder="1" applyAlignment="1" applyProtection="1">
      <alignment horizontal="center" vertical="center" shrinkToFit="1"/>
      <protection locked="0"/>
    </xf>
    <xf numFmtId="0" fontId="23" fillId="0" borderId="43" xfId="0" applyFont="1" applyBorder="1" applyAlignment="1" applyProtection="1">
      <alignment horizontal="center" vertical="center" shrinkToFit="1"/>
      <protection locked="0"/>
    </xf>
    <xf numFmtId="0" fontId="23" fillId="0" borderId="33" xfId="0" applyFont="1" applyBorder="1" applyAlignment="1" applyProtection="1">
      <alignment horizontal="center" vertical="center" shrinkToFit="1"/>
      <protection locked="0"/>
    </xf>
    <xf numFmtId="0" fontId="23" fillId="0" borderId="18" xfId="0" applyFont="1" applyBorder="1" applyAlignment="1" applyProtection="1">
      <alignment horizontal="center" vertical="center" shrinkToFit="1"/>
      <protection locked="0"/>
    </xf>
    <xf numFmtId="0" fontId="23" fillId="0" borderId="30" xfId="0" applyFont="1" applyBorder="1" applyAlignment="1" applyProtection="1">
      <alignment horizontal="center" vertical="center" shrinkToFit="1"/>
      <protection locked="0"/>
    </xf>
    <xf numFmtId="49" fontId="29" fillId="0" borderId="18" xfId="8" applyNumberFormat="1" applyFont="1" applyBorder="1" applyAlignment="1" applyProtection="1">
      <alignment horizontal="center" vertical="center" shrinkToFit="1"/>
      <protection locked="0"/>
    </xf>
    <xf numFmtId="49" fontId="23" fillId="0" borderId="18" xfId="0" applyNumberFormat="1" applyFont="1" applyBorder="1" applyAlignment="1" applyProtection="1">
      <alignment horizontal="center" vertical="center" shrinkToFit="1"/>
      <protection locked="0"/>
    </xf>
    <xf numFmtId="49" fontId="23" fillId="0" borderId="22" xfId="0" applyNumberFormat="1" applyFont="1" applyBorder="1" applyAlignment="1" applyProtection="1">
      <alignment horizontal="center" vertical="center" shrinkToFit="1"/>
      <protection locked="0"/>
    </xf>
    <xf numFmtId="49" fontId="29" fillId="0" borderId="6" xfId="8" applyNumberFormat="1" applyFont="1" applyBorder="1" applyAlignment="1" applyProtection="1">
      <alignment horizontal="center" vertical="center" shrinkToFit="1"/>
      <protection locked="0"/>
    </xf>
    <xf numFmtId="49" fontId="23" fillId="0" borderId="6" xfId="0" applyNumberFormat="1" applyFont="1" applyBorder="1" applyAlignment="1" applyProtection="1">
      <alignment horizontal="center" vertical="center" shrinkToFit="1"/>
      <protection locked="0"/>
    </xf>
    <xf numFmtId="49" fontId="23" fillId="0" borderId="24" xfId="0" applyNumberFormat="1" applyFont="1" applyBorder="1" applyAlignment="1" applyProtection="1">
      <alignment horizontal="center" vertical="center" shrinkToFit="1"/>
      <protection locked="0"/>
    </xf>
    <xf numFmtId="0" fontId="23" fillId="0" borderId="1" xfId="0" applyFont="1" applyBorder="1" applyAlignment="1" applyProtection="1">
      <alignment horizontal="center" vertical="center" shrinkToFit="1"/>
      <protection locked="0"/>
    </xf>
    <xf numFmtId="0" fontId="23" fillId="0" borderId="9" xfId="0" applyFont="1" applyBorder="1" applyAlignment="1" applyProtection="1">
      <alignment horizontal="left" vertical="center" wrapText="1"/>
      <protection locked="0"/>
    </xf>
    <xf numFmtId="0" fontId="23" fillId="0" borderId="34" xfId="0" applyFont="1" applyBorder="1" applyAlignment="1" applyProtection="1">
      <alignment horizontal="left" vertical="center" wrapText="1"/>
      <protection locked="0"/>
    </xf>
    <xf numFmtId="49" fontId="23" fillId="0" borderId="1" xfId="0" applyNumberFormat="1" applyFont="1" applyBorder="1" applyAlignment="1" applyProtection="1">
      <alignment horizontal="center" vertical="center" shrinkToFit="1"/>
      <protection locked="0"/>
    </xf>
    <xf numFmtId="49" fontId="23" fillId="0" borderId="7" xfId="0" applyNumberFormat="1" applyFont="1" applyBorder="1" applyAlignment="1" applyProtection="1">
      <alignment horizontal="center" vertical="center" shrinkToFit="1"/>
      <protection locked="0"/>
    </xf>
    <xf numFmtId="49" fontId="23" fillId="0" borderId="33" xfId="0" applyNumberFormat="1" applyFont="1" applyBorder="1" applyAlignment="1" applyProtection="1">
      <alignment horizontal="center" vertical="center" shrinkToFit="1"/>
      <protection locked="0"/>
    </xf>
    <xf numFmtId="49" fontId="23" fillId="0" borderId="30" xfId="0" applyNumberFormat="1" applyFont="1" applyBorder="1" applyAlignment="1" applyProtection="1">
      <alignment horizontal="center" vertical="center" shrinkToFit="1"/>
      <protection locked="0"/>
    </xf>
    <xf numFmtId="189" fontId="18" fillId="3" borderId="2" xfId="0" applyNumberFormat="1" applyFont="1" applyFill="1" applyBorder="1" applyAlignment="1" applyProtection="1">
      <alignment horizontal="left" vertical="center" shrinkToFit="1"/>
      <protection locked="0"/>
    </xf>
    <xf numFmtId="189" fontId="18" fillId="3" borderId="1" xfId="0" applyNumberFormat="1" applyFont="1" applyFill="1" applyBorder="1" applyAlignment="1" applyProtection="1">
      <alignment horizontal="left" vertical="center" shrinkToFit="1"/>
      <protection locked="0"/>
    </xf>
    <xf numFmtId="189" fontId="18" fillId="3" borderId="6" xfId="0" applyNumberFormat="1" applyFont="1" applyFill="1" applyBorder="1" applyAlignment="1" applyProtection="1">
      <alignment horizontal="left" vertical="center" shrinkToFit="1"/>
      <protection locked="0"/>
    </xf>
    <xf numFmtId="189" fontId="18" fillId="3" borderId="7" xfId="0" applyNumberFormat="1" applyFont="1" applyFill="1" applyBorder="1" applyAlignment="1" applyProtection="1">
      <alignment horizontal="left" vertical="center" shrinkToFit="1"/>
      <protection locked="0"/>
    </xf>
    <xf numFmtId="0" fontId="18" fillId="4" borderId="2" xfId="0" applyFont="1" applyFill="1" applyBorder="1" applyAlignment="1">
      <alignment horizontal="center" vertical="center" shrinkToFit="1"/>
    </xf>
    <xf numFmtId="179" fontId="18" fillId="0" borderId="2" xfId="0" applyNumberFormat="1" applyFont="1" applyBorder="1" applyAlignment="1">
      <alignment horizontal="center" vertical="center" shrinkToFit="1"/>
    </xf>
    <xf numFmtId="179" fontId="44" fillId="0" borderId="2" xfId="0" applyNumberFormat="1" applyFont="1" applyBorder="1" applyAlignment="1" applyProtection="1">
      <alignment horizontal="center" vertical="center"/>
      <protection locked="0"/>
    </xf>
    <xf numFmtId="0" fontId="22" fillId="0" borderId="35" xfId="0" applyFont="1" applyBorder="1" applyAlignment="1" applyProtection="1">
      <alignment horizontal="center" vertical="center" shrinkToFit="1"/>
      <protection locked="0"/>
    </xf>
    <xf numFmtId="0" fontId="22" fillId="0" borderId="36" xfId="0" applyFont="1" applyBorder="1" applyAlignment="1" applyProtection="1">
      <alignment horizontal="center" vertical="center" shrinkToFit="1"/>
      <protection locked="0"/>
    </xf>
    <xf numFmtId="190" fontId="18" fillId="0" borderId="2" xfId="0" applyNumberFormat="1" applyFont="1" applyBorder="1" applyAlignment="1" applyProtection="1">
      <alignment horizontal="left" vertical="center" shrinkToFit="1"/>
      <protection locked="0"/>
    </xf>
    <xf numFmtId="0" fontId="18" fillId="0" borderId="1" xfId="0" applyFont="1" applyBorder="1" applyAlignment="1" applyProtection="1">
      <alignment horizontal="left" vertical="center" shrinkToFit="1"/>
      <protection locked="0"/>
    </xf>
    <xf numFmtId="0" fontId="18" fillId="0" borderId="6" xfId="0" applyFont="1" applyBorder="1" applyAlignment="1" applyProtection="1">
      <alignment horizontal="left" vertical="center" shrinkToFit="1"/>
      <protection locked="0"/>
    </xf>
    <xf numFmtId="0" fontId="18" fillId="0" borderId="7" xfId="0" applyFont="1" applyBorder="1" applyAlignment="1" applyProtection="1">
      <alignment horizontal="left" vertical="center" shrinkToFit="1"/>
      <protection locked="0"/>
    </xf>
    <xf numFmtId="49" fontId="18" fillId="0" borderId="2" xfId="0" quotePrefix="1" applyNumberFormat="1" applyFont="1" applyBorder="1" applyAlignment="1" applyProtection="1">
      <alignment horizontal="left" vertical="center" shrinkToFit="1"/>
      <protection locked="0"/>
    </xf>
    <xf numFmtId="49" fontId="18" fillId="0" borderId="2" xfId="0" applyNumberFormat="1" applyFont="1" applyBorder="1" applyAlignment="1" applyProtection="1">
      <alignment horizontal="left" vertical="center" shrinkToFit="1"/>
      <protection locked="0"/>
    </xf>
    <xf numFmtId="184" fontId="18" fillId="0" borderId="1" xfId="0" applyNumberFormat="1" applyFont="1" applyBorder="1" applyAlignment="1" applyProtection="1">
      <alignment horizontal="left" vertical="center" shrinkToFit="1"/>
      <protection locked="0"/>
    </xf>
    <xf numFmtId="184" fontId="18" fillId="0" borderId="6" xfId="0" applyNumberFormat="1" applyFont="1" applyBorder="1" applyAlignment="1" applyProtection="1">
      <alignment horizontal="left" vertical="center" shrinkToFit="1"/>
      <protection locked="0"/>
    </xf>
    <xf numFmtId="184" fontId="18" fillId="0" borderId="7" xfId="0" applyNumberFormat="1" applyFont="1" applyBorder="1" applyAlignment="1" applyProtection="1">
      <alignment horizontal="left" vertical="center" shrinkToFit="1"/>
      <protection locked="0"/>
    </xf>
    <xf numFmtId="0" fontId="22" fillId="0" borderId="26" xfId="0" applyFont="1" applyBorder="1" applyAlignment="1" applyProtection="1">
      <alignment horizontal="center" vertical="center" shrinkToFit="1"/>
      <protection locked="0"/>
    </xf>
    <xf numFmtId="0" fontId="22" fillId="0" borderId="8" xfId="0" applyFont="1" applyBorder="1" applyAlignment="1" applyProtection="1">
      <alignment horizontal="center" vertical="center" shrinkToFit="1"/>
      <protection locked="0"/>
    </xf>
    <xf numFmtId="0" fontId="22" fillId="0" borderId="25" xfId="0" applyFont="1" applyBorder="1" applyAlignment="1" applyProtection="1">
      <alignment horizontal="center" vertical="center" shrinkToFit="1"/>
      <protection locked="0"/>
    </xf>
    <xf numFmtId="0" fontId="22" fillId="0" borderId="46" xfId="0" applyFont="1" applyBorder="1" applyAlignment="1" applyProtection="1">
      <alignment horizontal="center" vertical="center" shrinkToFit="1"/>
      <protection locked="0"/>
    </xf>
    <xf numFmtId="0" fontId="22" fillId="0" borderId="41" xfId="0" applyFont="1" applyBorder="1" applyAlignment="1" applyProtection="1">
      <alignment horizontal="center" vertical="center" shrinkToFit="1"/>
      <protection locked="0"/>
    </xf>
    <xf numFmtId="0" fontId="22" fillId="0" borderId="43" xfId="0" applyFont="1" applyBorder="1" applyAlignment="1" applyProtection="1">
      <alignment horizontal="center" vertical="center" shrinkToFit="1"/>
      <protection locked="0"/>
    </xf>
    <xf numFmtId="0" fontId="22" fillId="0" borderId="15" xfId="0" applyFont="1" applyBorder="1" applyAlignment="1" applyProtection="1">
      <alignment horizontal="center" vertical="center" shrinkToFit="1"/>
      <protection locked="0"/>
    </xf>
    <xf numFmtId="0" fontId="22" fillId="5" borderId="35" xfId="0" applyFont="1" applyFill="1" applyBorder="1" applyAlignment="1">
      <alignment horizontal="center" vertical="center" shrinkToFit="1"/>
    </xf>
    <xf numFmtId="0" fontId="22" fillId="5" borderId="36" xfId="0" applyFont="1" applyFill="1" applyBorder="1" applyAlignment="1">
      <alignment horizontal="center" vertical="center" shrinkToFit="1"/>
    </xf>
    <xf numFmtId="0" fontId="18" fillId="0" borderId="0" xfId="0" applyFont="1" applyAlignment="1">
      <alignment horizontal="center" vertical="center"/>
    </xf>
    <xf numFmtId="0" fontId="18" fillId="0" borderId="28" xfId="0" applyFont="1" applyBorder="1" applyAlignment="1">
      <alignment horizontal="center" vertical="center"/>
    </xf>
    <xf numFmtId="0" fontId="23" fillId="0" borderId="12" xfId="0" applyFont="1" applyBorder="1" applyAlignment="1" applyProtection="1">
      <alignment horizontal="center" vertical="center" shrinkToFit="1"/>
      <protection locked="0"/>
    </xf>
    <xf numFmtId="0" fontId="18" fillId="0" borderId="5" xfId="0" applyFont="1" applyBorder="1" applyAlignment="1">
      <alignment horizontal="left" vertical="center" shrinkToFit="1"/>
    </xf>
    <xf numFmtId="0" fontId="18" fillId="0" borderId="15" xfId="0" applyFont="1" applyBorder="1" applyAlignment="1">
      <alignment horizontal="left" vertical="center" shrinkToFit="1"/>
    </xf>
    <xf numFmtId="0" fontId="18" fillId="0" borderId="36" xfId="0" applyFont="1" applyBorder="1" applyAlignment="1">
      <alignment horizontal="left" vertical="center" shrinkToFit="1"/>
    </xf>
    <xf numFmtId="49" fontId="18" fillId="0" borderId="1" xfId="0" applyNumberFormat="1" applyFont="1" applyBorder="1" applyAlignment="1" applyProtection="1">
      <alignment horizontal="left" vertical="center" shrinkToFit="1"/>
      <protection locked="0"/>
    </xf>
    <xf numFmtId="49" fontId="18" fillId="0" borderId="6" xfId="0" applyNumberFormat="1" applyFont="1" applyBorder="1" applyAlignment="1" applyProtection="1">
      <alignment horizontal="left" vertical="center" shrinkToFit="1"/>
      <protection locked="0"/>
    </xf>
    <xf numFmtId="49" fontId="18" fillId="0" borderId="7" xfId="0" applyNumberFormat="1" applyFont="1" applyBorder="1" applyAlignment="1" applyProtection="1">
      <alignment horizontal="left" vertical="center" shrinkToFit="1"/>
      <protection locked="0"/>
    </xf>
    <xf numFmtId="0" fontId="18" fillId="5" borderId="74" xfId="0" applyFont="1" applyFill="1" applyBorder="1" applyAlignment="1" applyProtection="1">
      <alignment horizontal="right" vertical="center" shrinkToFit="1"/>
      <protection locked="0"/>
    </xf>
    <xf numFmtId="0" fontId="18" fillId="5" borderId="75" xfId="0" applyFont="1" applyFill="1" applyBorder="1" applyAlignment="1" applyProtection="1">
      <alignment horizontal="right" vertical="center" shrinkToFit="1"/>
      <protection locked="0"/>
    </xf>
    <xf numFmtId="58" fontId="18" fillId="0" borderId="2" xfId="0" applyNumberFormat="1" applyFont="1" applyBorder="1" applyAlignment="1" applyProtection="1">
      <alignment horizontal="left" vertical="center" shrinkToFit="1"/>
      <protection locked="0"/>
    </xf>
    <xf numFmtId="0" fontId="21" fillId="0" borderId="0" xfId="0" applyFont="1" applyAlignment="1">
      <alignment horizontal="center" wrapText="1"/>
    </xf>
    <xf numFmtId="0" fontId="30" fillId="0" borderId="0" xfId="6" applyFont="1" applyAlignment="1">
      <alignment horizontal="left" vertical="top"/>
    </xf>
    <xf numFmtId="0" fontId="21" fillId="0" borderId="0" xfId="0" applyFont="1" applyAlignment="1">
      <alignment horizontal="right" vertical="center"/>
    </xf>
    <xf numFmtId="49" fontId="18" fillId="0" borderId="0" xfId="0" applyNumberFormat="1" applyFont="1" applyAlignment="1">
      <alignment horizontal="distributed" vertical="center" shrinkToFit="1"/>
    </xf>
    <xf numFmtId="181" fontId="18" fillId="0" borderId="0" xfId="0" applyNumberFormat="1" applyFont="1" applyAlignment="1">
      <alignment horizontal="distributed" vertical="center" shrinkToFit="1"/>
    </xf>
    <xf numFmtId="0" fontId="18" fillId="0" borderId="0" xfId="0" applyFont="1" applyAlignment="1">
      <alignment horizontal="left" vertical="top" wrapText="1" shrinkToFit="1"/>
    </xf>
    <xf numFmtId="0" fontId="30" fillId="0" borderId="0" xfId="0" applyFont="1" applyAlignment="1">
      <alignment horizontal="center" vertical="center" wrapText="1"/>
    </xf>
    <xf numFmtId="0" fontId="30" fillId="0" borderId="0" xfId="0" applyFont="1" applyAlignment="1">
      <alignment horizontal="center" vertical="center"/>
    </xf>
    <xf numFmtId="0" fontId="21" fillId="0" borderId="0" xfId="0" applyFont="1" applyAlignment="1">
      <alignment horizontal="left" vertical="center" wrapText="1"/>
    </xf>
    <xf numFmtId="38" fontId="21" fillId="0" borderId="0" xfId="2" applyFont="1" applyFill="1" applyBorder="1" applyAlignment="1" applyProtection="1">
      <alignment horizontal="right" vertical="center"/>
    </xf>
    <xf numFmtId="0" fontId="18" fillId="0" borderId="0" xfId="0" applyFont="1" applyAlignment="1">
      <alignment horizontal="center" vertical="top" wrapText="1"/>
    </xf>
    <xf numFmtId="0" fontId="18" fillId="0" borderId="0" xfId="0" applyFont="1" applyAlignment="1">
      <alignment horizontal="right" vertical="center"/>
    </xf>
    <xf numFmtId="0" fontId="32" fillId="0" borderId="0" xfId="0" applyFont="1" applyAlignment="1">
      <alignment horizontal="left" vertical="top" wrapText="1"/>
    </xf>
    <xf numFmtId="0" fontId="33" fillId="0" borderId="0" xfId="0" applyFont="1" applyAlignment="1">
      <alignment horizontal="left" vertical="top" wrapText="1"/>
    </xf>
    <xf numFmtId="0" fontId="18" fillId="0" borderId="44" xfId="0" applyFont="1" applyBorder="1" applyAlignment="1">
      <alignment vertical="center" shrinkToFit="1"/>
    </xf>
    <xf numFmtId="0" fontId="18" fillId="0" borderId="0" xfId="0" applyFont="1" applyAlignment="1">
      <alignment vertical="center" shrinkToFit="1"/>
    </xf>
    <xf numFmtId="0" fontId="18" fillId="0" borderId="28" xfId="0" applyFont="1" applyBorder="1" applyAlignment="1">
      <alignment vertical="center" shrinkToFit="1"/>
    </xf>
    <xf numFmtId="179" fontId="18" fillId="0" borderId="0" xfId="3" applyNumberFormat="1" applyFont="1" applyAlignment="1">
      <alignment horizontal="center" vertical="center"/>
    </xf>
    <xf numFmtId="179" fontId="18" fillId="0" borderId="28" xfId="3" applyNumberFormat="1" applyFont="1" applyBorder="1" applyAlignment="1">
      <alignment horizontal="center" vertical="center"/>
    </xf>
    <xf numFmtId="182" fontId="18" fillId="0" borderId="44" xfId="0" applyNumberFormat="1" applyFont="1" applyBorder="1" applyAlignment="1">
      <alignment horizontal="center" vertical="center" shrinkToFit="1"/>
    </xf>
    <xf numFmtId="182" fontId="18" fillId="0" borderId="0" xfId="0" applyNumberFormat="1" applyFont="1" applyAlignment="1">
      <alignment horizontal="center" vertical="center" shrinkToFit="1"/>
    </xf>
    <xf numFmtId="0" fontId="18" fillId="0" borderId="28" xfId="0" applyFont="1" applyBorder="1" applyAlignment="1">
      <alignment horizontal="center" vertical="center" shrinkToFit="1"/>
    </xf>
    <xf numFmtId="42" fontId="18" fillId="0" borderId="44" xfId="0" applyNumberFormat="1" applyFont="1" applyBorder="1" applyAlignment="1">
      <alignment vertical="center" shrinkToFit="1"/>
    </xf>
    <xf numFmtId="42" fontId="18" fillId="0" borderId="0" xfId="0" applyNumberFormat="1" applyFont="1" applyAlignment="1">
      <alignment vertical="center" shrinkToFit="1"/>
    </xf>
    <xf numFmtId="42" fontId="18" fillId="0" borderId="28" xfId="0" applyNumberFormat="1" applyFont="1" applyBorder="1" applyAlignment="1">
      <alignment vertical="center" shrinkToFit="1"/>
    </xf>
    <xf numFmtId="179" fontId="18" fillId="0" borderId="0" xfId="0" applyNumberFormat="1" applyFont="1" applyAlignment="1">
      <alignment horizontal="center" vertical="center" shrinkToFit="1"/>
    </xf>
    <xf numFmtId="0" fontId="18" fillId="0" borderId="31" xfId="0"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27" xfId="0" applyFont="1" applyBorder="1" applyAlignment="1">
      <alignment horizontal="center" vertical="center" shrinkToFit="1"/>
    </xf>
    <xf numFmtId="179" fontId="18" fillId="0" borderId="44" xfId="0" applyNumberFormat="1" applyFont="1" applyBorder="1" applyAlignment="1">
      <alignment horizontal="center" vertical="center" shrinkToFit="1"/>
    </xf>
    <xf numFmtId="0" fontId="18" fillId="0" borderId="0" xfId="3" applyFont="1" applyAlignment="1">
      <alignment horizontal="center" vertical="center" shrinkToFit="1"/>
    </xf>
    <xf numFmtId="0" fontId="18" fillId="0" borderId="47" xfId="3" applyFont="1" applyBorder="1" applyAlignment="1">
      <alignment horizontal="center" vertical="center" shrinkToFit="1"/>
    </xf>
    <xf numFmtId="0" fontId="18" fillId="0" borderId="0" xfId="0" applyFont="1" applyAlignment="1">
      <alignment horizontal="right" vertical="center" shrinkToFit="1"/>
    </xf>
    <xf numFmtId="185" fontId="18" fillId="0" borderId="44" xfId="0" applyNumberFormat="1" applyFont="1" applyBorder="1" applyAlignment="1">
      <alignment horizontal="center" vertical="center" shrinkToFit="1"/>
    </xf>
    <xf numFmtId="185" fontId="18" fillId="0" borderId="0" xfId="0" applyNumberFormat="1" applyFont="1" applyAlignment="1">
      <alignment horizontal="center" vertical="center" shrinkToFit="1"/>
    </xf>
    <xf numFmtId="185" fontId="18" fillId="0" borderId="28" xfId="0" applyNumberFormat="1" applyFont="1" applyBorder="1" applyAlignment="1">
      <alignment horizontal="center" vertical="center" shrinkToFit="1"/>
    </xf>
    <xf numFmtId="0" fontId="18" fillId="0" borderId="28" xfId="3" applyFont="1" applyBorder="1" applyAlignment="1">
      <alignment horizontal="center" vertical="center" shrinkToFit="1"/>
    </xf>
    <xf numFmtId="185" fontId="18" fillId="0" borderId="44" xfId="0" applyNumberFormat="1" applyFont="1" applyBorder="1" applyAlignment="1">
      <alignment horizontal="right" vertical="center" shrinkToFit="1"/>
    </xf>
    <xf numFmtId="185" fontId="18" fillId="0" borderId="0" xfId="0" applyNumberFormat="1" applyFont="1" applyAlignment="1">
      <alignment horizontal="right" vertical="center" shrinkToFit="1"/>
    </xf>
    <xf numFmtId="185" fontId="18" fillId="0" borderId="28" xfId="0" applyNumberFormat="1" applyFont="1" applyBorder="1" applyAlignment="1">
      <alignment horizontal="right" vertical="center" shrinkToFit="1"/>
    </xf>
    <xf numFmtId="43" fontId="18" fillId="0" borderId="0" xfId="3" applyNumberFormat="1" applyFont="1" applyAlignment="1">
      <alignment horizontal="center" vertical="center" shrinkToFit="1"/>
    </xf>
    <xf numFmtId="43" fontId="18" fillId="0" borderId="28" xfId="3" applyNumberFormat="1" applyFont="1" applyBorder="1" applyAlignment="1">
      <alignment horizontal="center" vertical="center" shrinkToFit="1"/>
    </xf>
    <xf numFmtId="188" fontId="18" fillId="0" borderId="2" xfId="0" applyNumberFormat="1" applyFont="1" applyBorder="1" applyAlignment="1">
      <alignment horizontal="left" vertical="center" shrinkToFit="1"/>
    </xf>
    <xf numFmtId="188" fontId="18" fillId="0" borderId="78" xfId="0" applyNumberFormat="1" applyFont="1" applyBorder="1" applyAlignment="1">
      <alignment horizontal="left" vertical="center" shrinkToFit="1"/>
    </xf>
    <xf numFmtId="185" fontId="18" fillId="0" borderId="31" xfId="0" applyNumberFormat="1" applyFont="1" applyBorder="1" applyAlignment="1">
      <alignment horizontal="right" vertical="center" shrinkToFit="1"/>
    </xf>
    <xf numFmtId="185" fontId="18" fillId="0" borderId="16" xfId="0" applyNumberFormat="1" applyFont="1" applyBorder="1" applyAlignment="1">
      <alignment horizontal="right" vertical="center" shrinkToFit="1"/>
    </xf>
    <xf numFmtId="185" fontId="18" fillId="0" borderId="27" xfId="0" applyNumberFormat="1" applyFont="1" applyBorder="1" applyAlignment="1">
      <alignment horizontal="right" vertical="center" shrinkToFit="1"/>
    </xf>
    <xf numFmtId="0" fontId="18" fillId="0" borderId="16" xfId="0" applyFont="1" applyBorder="1" applyAlignment="1">
      <alignment horizontal="left" vertical="center" shrinkToFit="1"/>
    </xf>
    <xf numFmtId="0" fontId="18" fillId="0" borderId="37" xfId="0" applyFont="1" applyBorder="1" applyAlignment="1">
      <alignment horizontal="left" vertical="center" shrinkToFit="1"/>
    </xf>
    <xf numFmtId="0" fontId="18" fillId="0" borderId="11" xfId="0" applyFont="1" applyBorder="1" applyAlignment="1">
      <alignment horizontal="left" vertical="center" shrinkToFit="1"/>
    </xf>
    <xf numFmtId="0" fontId="18" fillId="0" borderId="10" xfId="3" applyFont="1" applyBorder="1" applyAlignment="1">
      <alignment horizontal="left" vertical="center" shrinkToFit="1"/>
    </xf>
    <xf numFmtId="0" fontId="18" fillId="0" borderId="16" xfId="3" applyFont="1" applyBorder="1" applyAlignment="1">
      <alignment horizontal="left" vertical="center" shrinkToFit="1"/>
    </xf>
    <xf numFmtId="0" fontId="18" fillId="0" borderId="27" xfId="3" applyFont="1" applyBorder="1" applyAlignment="1">
      <alignment horizontal="left" vertical="center" shrinkToFit="1"/>
    </xf>
    <xf numFmtId="0" fontId="18" fillId="0" borderId="17" xfId="3" applyFont="1" applyBorder="1" applyAlignment="1">
      <alignment horizontal="center" vertical="center" shrinkToFit="1"/>
    </xf>
    <xf numFmtId="0" fontId="18" fillId="0" borderId="38" xfId="3" applyFont="1" applyBorder="1" applyAlignment="1">
      <alignment horizontal="center" vertical="center" shrinkToFit="1"/>
    </xf>
    <xf numFmtId="0" fontId="18" fillId="0" borderId="47" xfId="0" applyFont="1" applyBorder="1" applyAlignment="1">
      <alignment horizontal="left" vertical="center" shrinkToFit="1"/>
    </xf>
    <xf numFmtId="178" fontId="18" fillId="0" borderId="0" xfId="0" applyNumberFormat="1" applyFont="1" applyAlignment="1">
      <alignment horizontal="right" vertical="center" shrinkToFit="1"/>
    </xf>
    <xf numFmtId="0" fontId="18" fillId="0" borderId="17" xfId="0" applyFont="1" applyBorder="1" applyAlignment="1">
      <alignment horizontal="right" vertical="center" shrinkToFit="1"/>
    </xf>
    <xf numFmtId="0" fontId="18" fillId="0" borderId="0" xfId="3" applyFont="1" applyAlignment="1">
      <alignment horizontal="center" vertical="top"/>
    </xf>
    <xf numFmtId="0" fontId="17" fillId="0" borderId="0" xfId="3" applyFont="1" applyAlignment="1">
      <alignment horizontal="center" vertical="center" shrinkToFit="1"/>
    </xf>
    <xf numFmtId="0" fontId="18" fillId="0" borderId="48" xfId="3" applyFont="1" applyBorder="1" applyAlignment="1">
      <alignment horizontal="center" vertical="center"/>
    </xf>
    <xf numFmtId="0" fontId="18" fillId="0" borderId="49" xfId="3" applyFont="1" applyBorder="1" applyAlignment="1">
      <alignment horizontal="center" vertical="center"/>
    </xf>
    <xf numFmtId="0" fontId="18" fillId="0" borderId="60" xfId="3" applyFont="1" applyBorder="1" applyAlignment="1">
      <alignment horizontal="center" vertical="center"/>
    </xf>
    <xf numFmtId="0" fontId="18" fillId="0" borderId="14" xfId="3" applyFont="1" applyBorder="1" applyAlignment="1">
      <alignment horizontal="center" vertical="center"/>
    </xf>
    <xf numFmtId="0" fontId="18" fillId="0" borderId="6" xfId="3" applyFont="1" applyBorder="1" applyAlignment="1">
      <alignment horizontal="center" vertical="center"/>
    </xf>
    <xf numFmtId="0" fontId="18" fillId="0" borderId="7" xfId="3" applyFont="1" applyBorder="1" applyAlignment="1">
      <alignment horizontal="center" vertical="center"/>
    </xf>
    <xf numFmtId="0" fontId="18" fillId="0" borderId="1" xfId="3" applyFont="1" applyBorder="1" applyAlignment="1">
      <alignment horizontal="center" vertical="center"/>
    </xf>
    <xf numFmtId="0" fontId="39" fillId="0" borderId="1" xfId="3" applyFont="1" applyBorder="1" applyAlignment="1">
      <alignment horizontal="center" vertical="center" shrinkToFit="1"/>
    </xf>
    <xf numFmtId="0" fontId="39" fillId="0" borderId="6" xfId="3" applyFont="1" applyBorder="1" applyAlignment="1">
      <alignment horizontal="center" vertical="center" shrinkToFit="1"/>
    </xf>
    <xf numFmtId="0" fontId="39" fillId="0" borderId="7" xfId="3" applyFont="1" applyBorder="1" applyAlignment="1">
      <alignment horizontal="center" vertical="center" shrinkToFit="1"/>
    </xf>
    <xf numFmtId="0" fontId="25" fillId="0" borderId="1" xfId="3" applyFont="1" applyBorder="1" applyAlignment="1">
      <alignment horizontal="center" vertical="center"/>
    </xf>
    <xf numFmtId="0" fontId="25" fillId="0" borderId="6" xfId="3" applyFont="1" applyBorder="1" applyAlignment="1">
      <alignment horizontal="center" vertical="center"/>
    </xf>
    <xf numFmtId="0" fontId="25" fillId="0" borderId="7" xfId="3" applyFont="1" applyBorder="1" applyAlignment="1">
      <alignment horizontal="center" vertical="center"/>
    </xf>
    <xf numFmtId="0" fontId="18" fillId="0" borderId="1" xfId="3" applyFont="1" applyBorder="1" applyAlignment="1">
      <alignment horizontal="center" vertical="center" shrinkToFit="1"/>
    </xf>
    <xf numFmtId="0" fontId="18" fillId="0" borderId="6" xfId="3" applyFont="1" applyBorder="1" applyAlignment="1">
      <alignment horizontal="center" vertical="center" shrinkToFit="1"/>
    </xf>
    <xf numFmtId="0" fontId="18" fillId="0" borderId="7" xfId="3" applyFont="1" applyBorder="1" applyAlignment="1">
      <alignment horizontal="center" vertical="center" shrinkToFit="1"/>
    </xf>
    <xf numFmtId="0" fontId="18" fillId="0" borderId="64" xfId="3" applyFont="1" applyBorder="1" applyAlignment="1">
      <alignment horizontal="center" vertical="center"/>
    </xf>
    <xf numFmtId="0" fontId="18" fillId="0" borderId="17" xfId="3" applyFont="1" applyBorder="1" applyAlignment="1">
      <alignment horizontal="center" vertical="center"/>
    </xf>
    <xf numFmtId="0" fontId="18" fillId="0" borderId="38" xfId="3" applyFont="1" applyBorder="1" applyAlignment="1">
      <alignment horizontal="center" vertical="center"/>
    </xf>
    <xf numFmtId="0" fontId="18" fillId="0" borderId="3" xfId="3" applyFont="1" applyBorder="1" applyAlignment="1">
      <alignment horizontal="center" vertical="center"/>
    </xf>
    <xf numFmtId="0" fontId="18" fillId="0" borderId="8" xfId="3" applyFont="1" applyBorder="1" applyAlignment="1">
      <alignment horizontal="center" vertical="center"/>
    </xf>
    <xf numFmtId="0" fontId="18" fillId="0" borderId="25" xfId="3" applyFont="1" applyBorder="1" applyAlignment="1">
      <alignment horizontal="center" vertical="center"/>
    </xf>
    <xf numFmtId="42" fontId="18" fillId="0" borderId="44" xfId="0" applyNumberFormat="1" applyFont="1" applyBorder="1" applyAlignment="1">
      <alignment horizontal="center" vertical="center" shrinkToFit="1"/>
    </xf>
    <xf numFmtId="42" fontId="18" fillId="0" borderId="0" xfId="0" applyNumberFormat="1" applyFont="1" applyAlignment="1">
      <alignment horizontal="center" vertical="center" shrinkToFit="1"/>
    </xf>
    <xf numFmtId="0" fontId="26" fillId="0" borderId="0" xfId="0" applyFont="1" applyAlignment="1">
      <alignment horizontal="left" vertical="center" shrinkToFit="1"/>
    </xf>
    <xf numFmtId="0" fontId="26" fillId="0" borderId="28" xfId="0" applyFont="1" applyBorder="1" applyAlignment="1">
      <alignment horizontal="left" vertical="center" shrinkToFit="1"/>
    </xf>
    <xf numFmtId="0" fontId="18" fillId="0" borderId="44" xfId="0" applyFont="1" applyBorder="1" applyAlignment="1">
      <alignment horizontal="center" vertical="center"/>
    </xf>
    <xf numFmtId="184" fontId="18" fillId="0" borderId="1" xfId="0" applyNumberFormat="1" applyFont="1" applyBorder="1" applyAlignment="1">
      <alignment horizontal="left" vertical="center" shrinkToFit="1"/>
    </xf>
    <xf numFmtId="184" fontId="18" fillId="0" borderId="6" xfId="0" applyNumberFormat="1" applyFont="1" applyBorder="1" applyAlignment="1">
      <alignment horizontal="left" vertical="center" shrinkToFit="1"/>
    </xf>
    <xf numFmtId="184" fontId="18" fillId="0" borderId="24" xfId="0" applyNumberFormat="1" applyFont="1" applyBorder="1" applyAlignment="1">
      <alignment horizontal="left" vertical="center" shrinkToFit="1"/>
    </xf>
    <xf numFmtId="178" fontId="18" fillId="0" borderId="32" xfId="0" applyNumberFormat="1" applyFont="1" applyBorder="1" applyAlignment="1">
      <alignment horizontal="center" vertical="center" shrinkToFit="1"/>
    </xf>
    <xf numFmtId="178" fontId="18" fillId="0" borderId="17" xfId="0" applyNumberFormat="1" applyFont="1" applyBorder="1" applyAlignment="1">
      <alignment horizontal="center" vertical="center" shrinkToFit="1"/>
    </xf>
    <xf numFmtId="185" fontId="18" fillId="0" borderId="33" xfId="0" applyNumberFormat="1" applyFont="1" applyBorder="1" applyAlignment="1">
      <alignment horizontal="right" vertical="center" shrinkToFit="1"/>
    </xf>
    <xf numFmtId="185" fontId="18" fillId="0" borderId="18" xfId="0" applyNumberFormat="1" applyFont="1" applyBorder="1" applyAlignment="1">
      <alignment horizontal="right" vertical="center" shrinkToFit="1"/>
    </xf>
    <xf numFmtId="185" fontId="18" fillId="0" borderId="30" xfId="0" applyNumberFormat="1" applyFont="1" applyBorder="1" applyAlignment="1">
      <alignment horizontal="right" vertical="center" shrinkToFit="1"/>
    </xf>
    <xf numFmtId="185" fontId="40" fillId="0" borderId="33" xfId="0" applyNumberFormat="1" applyFont="1" applyBorder="1" applyAlignment="1">
      <alignment horizontal="right" vertical="center" shrinkToFit="1"/>
    </xf>
    <xf numFmtId="185" fontId="40" fillId="0" borderId="18" xfId="0" applyNumberFormat="1" applyFont="1" applyBorder="1" applyAlignment="1">
      <alignment horizontal="right" vertical="center" shrinkToFit="1"/>
    </xf>
    <xf numFmtId="185" fontId="40" fillId="0" borderId="30" xfId="0" applyNumberFormat="1" applyFont="1" applyBorder="1" applyAlignment="1">
      <alignment horizontal="right" vertical="center" shrinkToFit="1"/>
    </xf>
    <xf numFmtId="0" fontId="18" fillId="0" borderId="35" xfId="3" applyFont="1" applyBorder="1" applyAlignment="1">
      <alignment horizontal="center" vertical="center" shrinkToFit="1"/>
    </xf>
    <xf numFmtId="0" fontId="18" fillId="0" borderId="15" xfId="3" applyFont="1" applyBorder="1" applyAlignment="1">
      <alignment horizontal="center" vertical="center" shrinkToFit="1"/>
    </xf>
    <xf numFmtId="185" fontId="18" fillId="0" borderId="61" xfId="0" applyNumberFormat="1" applyFont="1" applyBorder="1" applyAlignment="1">
      <alignment horizontal="right" vertical="center" shrinkToFit="1"/>
    </xf>
    <xf numFmtId="185" fontId="18" fillId="0" borderId="62" xfId="0" applyNumberFormat="1" applyFont="1" applyBorder="1" applyAlignment="1">
      <alignment horizontal="right" vertical="center" shrinkToFit="1"/>
    </xf>
    <xf numFmtId="185" fontId="18" fillId="0" borderId="63" xfId="0" applyNumberFormat="1" applyFont="1" applyBorder="1" applyAlignment="1">
      <alignment horizontal="right" vertical="center" shrinkToFit="1"/>
    </xf>
    <xf numFmtId="0" fontId="18" fillId="0" borderId="2" xfId="0" applyFont="1" applyBorder="1" applyAlignment="1">
      <alignment horizontal="center" vertical="center" textRotation="255" shrinkToFit="1"/>
    </xf>
    <xf numFmtId="185" fontId="18" fillId="0" borderId="2" xfId="0" applyNumberFormat="1" applyFont="1" applyBorder="1" applyAlignment="1">
      <alignment horizontal="right" vertical="center" shrinkToFit="1"/>
    </xf>
    <xf numFmtId="185" fontId="21" fillId="0" borderId="33" xfId="0" applyNumberFormat="1" applyFont="1" applyBorder="1" applyAlignment="1">
      <alignment horizontal="right" vertical="center" shrinkToFit="1"/>
    </xf>
    <xf numFmtId="185" fontId="21" fillId="0" borderId="18" xfId="0" applyNumberFormat="1" applyFont="1" applyBorder="1" applyAlignment="1">
      <alignment horizontal="right" vertical="center" shrinkToFit="1"/>
    </xf>
    <xf numFmtId="185" fontId="21" fillId="0" borderId="30" xfId="0" applyNumberFormat="1" applyFont="1" applyBorder="1" applyAlignment="1">
      <alignment horizontal="right" vertical="center" shrinkToFit="1"/>
    </xf>
    <xf numFmtId="187" fontId="21" fillId="0" borderId="45" xfId="0" applyNumberFormat="1" applyFont="1" applyBorder="1" applyAlignment="1">
      <alignment horizontal="right" vertical="center" shrinkToFit="1"/>
    </xf>
    <xf numFmtId="187" fontId="21" fillId="0" borderId="40" xfId="0" applyNumberFormat="1" applyFont="1" applyBorder="1" applyAlignment="1">
      <alignment horizontal="right" vertical="center" shrinkToFit="1"/>
    </xf>
    <xf numFmtId="187" fontId="21" fillId="0" borderId="42" xfId="0" applyNumberFormat="1" applyFont="1" applyBorder="1" applyAlignment="1">
      <alignment horizontal="right" vertical="center" shrinkToFit="1"/>
    </xf>
    <xf numFmtId="178" fontId="18" fillId="0" borderId="7" xfId="0" applyNumberFormat="1" applyFont="1" applyBorder="1" applyAlignment="1">
      <alignment horizontal="center" vertical="center" textRotation="255" shrinkToFit="1"/>
    </xf>
    <xf numFmtId="41" fontId="18" fillId="0" borderId="62" xfId="0" applyNumberFormat="1" applyFont="1" applyBorder="1" applyAlignment="1">
      <alignment horizontal="left" vertical="center" shrinkToFit="1"/>
    </xf>
    <xf numFmtId="41" fontId="18" fillId="0" borderId="63" xfId="0" applyNumberFormat="1" applyFont="1" applyBorder="1" applyAlignment="1">
      <alignment horizontal="left" vertical="center" shrinkToFit="1"/>
    </xf>
    <xf numFmtId="41" fontId="18" fillId="0" borderId="0" xfId="0" applyNumberFormat="1" applyFont="1" applyAlignment="1">
      <alignment horizontal="left" vertical="center" shrinkToFit="1"/>
    </xf>
    <xf numFmtId="41" fontId="18" fillId="0" borderId="28" xfId="0" applyNumberFormat="1" applyFont="1" applyBorder="1" applyAlignment="1">
      <alignment horizontal="left" vertical="center" shrinkToFit="1"/>
    </xf>
    <xf numFmtId="42" fontId="18" fillId="0" borderId="0" xfId="0" applyNumberFormat="1" applyFont="1" applyAlignment="1">
      <alignment horizontal="left" vertical="center" shrinkToFit="1"/>
    </xf>
    <xf numFmtId="0" fontId="18" fillId="0" borderId="35" xfId="3" applyFont="1" applyBorder="1" applyAlignment="1">
      <alignment horizontal="center" vertical="center"/>
    </xf>
    <xf numFmtId="0" fontId="18" fillId="0" borderId="15" xfId="3" applyFont="1" applyBorder="1" applyAlignment="1">
      <alignment horizontal="center" vertical="center"/>
    </xf>
    <xf numFmtId="185" fontId="18" fillId="0" borderId="2" xfId="3" applyNumberFormat="1" applyFont="1" applyBorder="1" applyAlignment="1">
      <alignment horizontal="right" vertical="center"/>
    </xf>
    <xf numFmtId="0" fontId="18" fillId="0" borderId="5" xfId="3" applyFont="1" applyBorder="1" applyAlignment="1">
      <alignment horizontal="center" vertical="center"/>
    </xf>
    <xf numFmtId="0" fontId="18" fillId="0" borderId="5" xfId="3" applyFont="1" applyBorder="1" applyAlignment="1">
      <alignment horizontal="center" vertical="center" shrinkToFit="1"/>
    </xf>
    <xf numFmtId="185" fontId="18" fillId="0" borderId="1" xfId="0" applyNumberFormat="1" applyFont="1" applyBorder="1" applyAlignment="1">
      <alignment horizontal="right" vertical="center" shrinkToFit="1"/>
    </xf>
    <xf numFmtId="0" fontId="21" fillId="0" borderId="91" xfId="0" applyFont="1" applyBorder="1" applyAlignment="1">
      <alignment vertical="center" shrinkToFit="1"/>
    </xf>
    <xf numFmtId="0" fontId="21" fillId="0" borderId="92" xfId="0" applyFont="1" applyBorder="1" applyAlignment="1">
      <alignment vertical="center" shrinkToFit="1"/>
    </xf>
    <xf numFmtId="0" fontId="21" fillId="0" borderId="93" xfId="0" applyFont="1" applyBorder="1" applyAlignment="1">
      <alignment vertical="center" shrinkToFit="1"/>
    </xf>
    <xf numFmtId="0" fontId="18" fillId="0" borderId="2" xfId="3" applyFont="1" applyBorder="1" applyAlignment="1">
      <alignment horizontal="center" vertical="center" textRotation="255"/>
    </xf>
    <xf numFmtId="178" fontId="18" fillId="0" borderId="2" xfId="0" applyNumberFormat="1" applyFont="1" applyBorder="1" applyAlignment="1">
      <alignment horizontal="center" vertical="center" textRotation="255" shrinkToFit="1"/>
    </xf>
    <xf numFmtId="0" fontId="21" fillId="0" borderId="45" xfId="0" applyFont="1" applyBorder="1" applyAlignment="1">
      <alignment horizontal="center" vertical="center" shrinkToFit="1"/>
    </xf>
    <xf numFmtId="0" fontId="21" fillId="0" borderId="40" xfId="0" applyFont="1" applyBorder="1" applyAlignment="1">
      <alignment horizontal="center" vertical="center" shrinkToFit="1"/>
    </xf>
    <xf numFmtId="0" fontId="21" fillId="0" borderId="80" xfId="0" applyFont="1" applyBorder="1" applyAlignment="1">
      <alignment horizontal="center" vertical="center" shrinkToFit="1"/>
    </xf>
    <xf numFmtId="0" fontId="18" fillId="0" borderId="51" xfId="0" applyFont="1" applyBorder="1" applyAlignment="1">
      <alignment horizontal="center" vertical="center" shrinkToFit="1"/>
    </xf>
    <xf numFmtId="0" fontId="18" fillId="0" borderId="54" xfId="0" applyFont="1" applyBorder="1" applyAlignment="1">
      <alignment horizontal="center" vertical="center" shrinkToFit="1"/>
    </xf>
    <xf numFmtId="0" fontId="18" fillId="0" borderId="57" xfId="0" applyFont="1" applyBorder="1" applyAlignment="1">
      <alignment horizontal="center" vertical="center" shrinkToFit="1"/>
    </xf>
    <xf numFmtId="0" fontId="18" fillId="0" borderId="52" xfId="0" applyFont="1" applyBorder="1" applyAlignment="1">
      <alignment horizontal="center" vertical="center" shrinkToFit="1"/>
    </xf>
    <xf numFmtId="0" fontId="18" fillId="0" borderId="55" xfId="0" applyFont="1" applyBorder="1" applyAlignment="1">
      <alignment horizontal="center" vertical="center" shrinkToFit="1"/>
    </xf>
    <xf numFmtId="0" fontId="18" fillId="0" borderId="58" xfId="0" applyFont="1" applyBorder="1" applyAlignment="1">
      <alignment horizontal="center" vertical="center" shrinkToFit="1"/>
    </xf>
    <xf numFmtId="0" fontId="18" fillId="0" borderId="53" xfId="0" applyFont="1" applyBorder="1" applyAlignment="1">
      <alignment horizontal="center" vertical="center" shrinkToFit="1"/>
    </xf>
    <xf numFmtId="0" fontId="18" fillId="0" borderId="56" xfId="0" applyFont="1" applyBorder="1" applyAlignment="1">
      <alignment horizontal="center" vertical="center" shrinkToFit="1"/>
    </xf>
    <xf numFmtId="0" fontId="18" fillId="0" borderId="59" xfId="0" applyFont="1" applyBorder="1" applyAlignment="1">
      <alignment horizontal="center" vertical="center" shrinkToFit="1"/>
    </xf>
    <xf numFmtId="0" fontId="26" fillId="0" borderId="0" xfId="3" applyFont="1" applyAlignment="1">
      <alignment horizontal="left" vertical="center" shrinkToFit="1"/>
    </xf>
    <xf numFmtId="0" fontId="26" fillId="0" borderId="28" xfId="3" applyFont="1" applyBorder="1" applyAlignment="1">
      <alignment horizontal="left" vertical="center" shrinkToFit="1"/>
    </xf>
    <xf numFmtId="0" fontId="18" fillId="0" borderId="61" xfId="0" applyFont="1" applyBorder="1" applyAlignment="1">
      <alignment vertical="center" shrinkToFit="1"/>
    </xf>
    <xf numFmtId="0" fontId="18" fillId="0" borderId="62" xfId="0" applyFont="1" applyBorder="1" applyAlignment="1">
      <alignment vertical="center" shrinkToFit="1"/>
    </xf>
    <xf numFmtId="0" fontId="18" fillId="0" borderId="63" xfId="0" applyFont="1" applyBorder="1" applyAlignment="1">
      <alignment vertical="center" shrinkToFit="1"/>
    </xf>
    <xf numFmtId="0" fontId="18" fillId="0" borderId="67" xfId="3" applyFont="1" applyBorder="1" applyAlignment="1">
      <alignment horizontal="center" vertical="center" shrinkToFit="1"/>
    </xf>
    <xf numFmtId="0" fontId="18" fillId="0" borderId="68" xfId="3" applyFont="1" applyBorder="1" applyAlignment="1">
      <alignment horizontal="center" vertical="center" shrinkToFit="1"/>
    </xf>
    <xf numFmtId="0" fontId="18" fillId="6" borderId="68" xfId="3" applyFont="1" applyFill="1" applyBorder="1" applyAlignment="1">
      <alignment horizontal="left" vertical="center"/>
    </xf>
    <xf numFmtId="0" fontId="18" fillId="6" borderId="69" xfId="3" applyFont="1" applyFill="1" applyBorder="1" applyAlignment="1">
      <alignment horizontal="left" vertical="center"/>
    </xf>
    <xf numFmtId="0" fontId="18" fillId="0" borderId="4" xfId="3" applyFont="1" applyBorder="1" applyAlignment="1">
      <alignment horizontal="center" vertical="center" shrinkToFit="1"/>
    </xf>
    <xf numFmtId="0" fontId="18" fillId="0" borderId="9" xfId="3" applyFont="1" applyBorder="1" applyAlignment="1">
      <alignment horizontal="center" vertical="center" shrinkToFit="1"/>
    </xf>
    <xf numFmtId="0" fontId="18" fillId="6" borderId="9" xfId="3" applyFont="1" applyFill="1" applyBorder="1" applyAlignment="1">
      <alignment horizontal="left" vertical="center"/>
    </xf>
    <xf numFmtId="0" fontId="18" fillId="6" borderId="34" xfId="3" applyFont="1" applyFill="1" applyBorder="1" applyAlignment="1">
      <alignment horizontal="left" vertical="center"/>
    </xf>
    <xf numFmtId="0" fontId="18" fillId="0" borderId="21" xfId="3" applyFont="1" applyBorder="1" applyAlignment="1">
      <alignment horizontal="center" vertical="center"/>
    </xf>
    <xf numFmtId="0" fontId="18" fillId="0" borderId="0" xfId="3" applyFont="1" applyAlignment="1">
      <alignment horizontal="left" vertical="center" shrinkToFit="1"/>
    </xf>
    <xf numFmtId="0" fontId="18" fillId="0" borderId="7" xfId="0" applyFont="1" applyBorder="1" applyAlignment="1">
      <alignment horizontal="left" vertical="center" shrinkToFit="1"/>
    </xf>
    <xf numFmtId="0" fontId="18" fillId="0" borderId="2" xfId="0" applyFont="1" applyBorder="1" applyAlignment="1">
      <alignment horizontal="left" vertical="center" shrinkToFit="1"/>
    </xf>
    <xf numFmtId="0" fontId="18" fillId="0" borderId="78" xfId="0" applyFont="1" applyBorder="1" applyAlignment="1">
      <alignment horizontal="left" vertical="center" shrinkToFit="1"/>
    </xf>
    <xf numFmtId="0" fontId="18" fillId="0" borderId="31" xfId="3" applyFont="1" applyBorder="1" applyAlignment="1">
      <alignment horizontal="center" vertical="center" textRotation="255"/>
    </xf>
    <xf numFmtId="0" fontId="18" fillId="0" borderId="27" xfId="3" applyFont="1" applyBorder="1" applyAlignment="1">
      <alignment horizontal="center" vertical="center" textRotation="255"/>
    </xf>
    <xf numFmtId="0" fontId="18" fillId="0" borderId="44" xfId="3" applyFont="1" applyBorder="1" applyAlignment="1">
      <alignment horizontal="center" vertical="center" textRotation="255"/>
    </xf>
    <xf numFmtId="0" fontId="18" fillId="0" borderId="28" xfId="3" applyFont="1" applyBorder="1" applyAlignment="1">
      <alignment horizontal="center" vertical="center" textRotation="255"/>
    </xf>
    <xf numFmtId="0" fontId="18" fillId="0" borderId="32" xfId="3" applyFont="1" applyBorder="1" applyAlignment="1">
      <alignment horizontal="center" vertical="center" textRotation="255"/>
    </xf>
    <xf numFmtId="0" fontId="18" fillId="0" borderId="29" xfId="3" applyFont="1" applyBorder="1" applyAlignment="1">
      <alignment horizontal="center" vertical="center" textRotation="255"/>
    </xf>
    <xf numFmtId="0" fontId="18" fillId="0" borderId="12" xfId="0" applyFont="1" applyBorder="1" applyAlignment="1">
      <alignment horizontal="center" vertical="center" shrinkToFit="1"/>
    </xf>
    <xf numFmtId="0" fontId="18" fillId="0" borderId="18" xfId="0" applyFont="1" applyBorder="1" applyAlignment="1">
      <alignment horizontal="center" vertical="center" shrinkToFit="1"/>
    </xf>
    <xf numFmtId="0" fontId="18" fillId="0" borderId="30" xfId="0" applyFont="1" applyBorder="1" applyAlignment="1">
      <alignment horizontal="center" vertical="center" shrinkToFit="1"/>
    </xf>
    <xf numFmtId="0" fontId="18" fillId="0" borderId="10" xfId="3" applyFont="1" applyBorder="1" applyAlignment="1">
      <alignment horizontal="center" vertical="center"/>
    </xf>
    <xf numFmtId="0" fontId="18" fillId="0" borderId="16" xfId="3" applyFont="1" applyBorder="1" applyAlignment="1">
      <alignment horizontal="center" vertical="center"/>
    </xf>
    <xf numFmtId="0" fontId="18" fillId="0" borderId="27" xfId="3" applyFont="1" applyBorder="1" applyAlignment="1">
      <alignment horizontal="center" vertical="center"/>
    </xf>
    <xf numFmtId="0" fontId="18" fillId="0" borderId="37" xfId="3" applyFont="1" applyBorder="1" applyAlignment="1">
      <alignment horizontal="center" vertical="center"/>
    </xf>
    <xf numFmtId="0" fontId="18" fillId="0" borderId="81" xfId="3" applyFont="1" applyBorder="1" applyAlignment="1">
      <alignment horizontal="center" vertical="center"/>
    </xf>
    <xf numFmtId="0" fontId="18" fillId="0" borderId="82" xfId="3" applyFont="1" applyBorder="1" applyAlignment="1">
      <alignment horizontal="center" vertical="center"/>
    </xf>
    <xf numFmtId="0" fontId="18" fillId="0" borderId="83" xfId="3" applyFont="1" applyBorder="1" applyAlignment="1">
      <alignment horizontal="center" vertical="center"/>
    </xf>
    <xf numFmtId="0" fontId="18" fillId="0" borderId="84" xfId="3" applyFont="1" applyBorder="1" applyAlignment="1">
      <alignment horizontal="center" vertical="center"/>
    </xf>
    <xf numFmtId="0" fontId="18" fillId="0" borderId="85" xfId="3" applyFont="1" applyBorder="1" applyAlignment="1">
      <alignment horizontal="center" vertical="center"/>
    </xf>
    <xf numFmtId="0" fontId="18" fillId="0" borderId="86" xfId="3" applyFont="1" applyBorder="1" applyAlignment="1">
      <alignment horizontal="center" vertical="center"/>
    </xf>
    <xf numFmtId="0" fontId="18" fillId="0" borderId="87" xfId="3" applyFont="1" applyBorder="1" applyAlignment="1">
      <alignment horizontal="center" vertical="center"/>
    </xf>
    <xf numFmtId="0" fontId="18" fillId="0" borderId="88" xfId="3" applyFont="1" applyBorder="1" applyAlignment="1">
      <alignment horizontal="center" vertical="center"/>
    </xf>
    <xf numFmtId="0" fontId="18" fillId="0" borderId="89" xfId="3" applyFont="1" applyBorder="1" applyAlignment="1">
      <alignment horizontal="center" vertical="center"/>
    </xf>
    <xf numFmtId="185" fontId="18" fillId="0" borderId="0" xfId="3" applyNumberFormat="1" applyFont="1" applyAlignment="1">
      <alignment horizontal="right" vertical="center"/>
    </xf>
    <xf numFmtId="185" fontId="18" fillId="0" borderId="28" xfId="3" applyNumberFormat="1" applyFont="1" applyBorder="1" applyAlignment="1">
      <alignment horizontal="right" vertical="center"/>
    </xf>
    <xf numFmtId="0" fontId="18" fillId="0" borderId="0" xfId="3" applyFont="1" applyAlignment="1">
      <alignment horizontal="left" vertical="center"/>
    </xf>
    <xf numFmtId="0" fontId="18" fillId="0" borderId="28" xfId="3" applyFont="1" applyBorder="1" applyAlignment="1">
      <alignment horizontal="left" vertical="center"/>
    </xf>
    <xf numFmtId="185" fontId="18" fillId="0" borderId="47" xfId="3" applyNumberFormat="1" applyFont="1" applyBorder="1" applyAlignment="1">
      <alignment horizontal="right" vertical="center"/>
    </xf>
    <xf numFmtId="185" fontId="18" fillId="0" borderId="18" xfId="3" applyNumberFormat="1" applyFont="1" applyBorder="1" applyAlignment="1">
      <alignment horizontal="right" vertical="center"/>
    </xf>
    <xf numFmtId="185" fontId="18" fillId="0" borderId="30" xfId="3" applyNumberFormat="1" applyFont="1" applyBorder="1" applyAlignment="1">
      <alignment horizontal="right" vertical="center"/>
    </xf>
    <xf numFmtId="0" fontId="18" fillId="0" borderId="18" xfId="3" applyFont="1" applyBorder="1" applyAlignment="1">
      <alignment horizontal="left" vertical="center"/>
    </xf>
    <xf numFmtId="0" fontId="18" fillId="0" borderId="30" xfId="3" applyFont="1" applyBorder="1" applyAlignment="1">
      <alignment horizontal="left" vertical="center"/>
    </xf>
    <xf numFmtId="185" fontId="18" fillId="0" borderId="22" xfId="3" applyNumberFormat="1" applyFont="1" applyBorder="1" applyAlignment="1">
      <alignment horizontal="right" vertical="center"/>
    </xf>
    <xf numFmtId="0" fontId="41" fillId="0" borderId="70" xfId="3" applyFont="1" applyBorder="1" applyAlignment="1">
      <alignment horizontal="center" vertical="center" textRotation="255" wrapText="1"/>
    </xf>
    <xf numFmtId="0" fontId="41" fillId="0" borderId="71" xfId="3" applyFont="1" applyBorder="1" applyAlignment="1">
      <alignment horizontal="center" vertical="center" textRotation="255" wrapText="1"/>
    </xf>
    <xf numFmtId="0" fontId="41" fillId="0" borderId="72" xfId="3" applyFont="1" applyBorder="1" applyAlignment="1">
      <alignment horizontal="center" vertical="center" textRotation="255" wrapText="1"/>
    </xf>
    <xf numFmtId="0" fontId="18" fillId="0" borderId="48" xfId="3" applyFont="1" applyBorder="1" applyAlignment="1">
      <alignment horizontal="left" vertical="center"/>
    </xf>
    <xf numFmtId="0" fontId="18" fillId="0" borderId="49" xfId="3" applyFont="1" applyBorder="1" applyAlignment="1">
      <alignment horizontal="left" vertical="center"/>
    </xf>
    <xf numFmtId="0" fontId="18" fillId="0" borderId="60" xfId="3" applyFont="1" applyBorder="1" applyAlignment="1">
      <alignment horizontal="left" vertical="center"/>
    </xf>
    <xf numFmtId="185" fontId="18" fillId="0" borderId="49" xfId="3" applyNumberFormat="1" applyFont="1" applyBorder="1" applyAlignment="1">
      <alignment horizontal="right" vertical="center"/>
    </xf>
    <xf numFmtId="185" fontId="18" fillId="0" borderId="60" xfId="3" applyNumberFormat="1" applyFont="1" applyBorder="1" applyAlignment="1">
      <alignment horizontal="right" vertical="center"/>
    </xf>
    <xf numFmtId="185" fontId="18" fillId="0" borderId="64" xfId="3" applyNumberFormat="1" applyFont="1" applyBorder="1" applyAlignment="1">
      <alignment horizontal="right" vertical="center"/>
    </xf>
    <xf numFmtId="0" fontId="18" fillId="0" borderId="44" xfId="3" applyFont="1" applyBorder="1" applyAlignment="1">
      <alignment horizontal="left" vertical="center"/>
    </xf>
    <xf numFmtId="0" fontId="18" fillId="0" borderId="90" xfId="3" applyFont="1" applyBorder="1" applyAlignment="1">
      <alignment horizontal="left" vertical="center"/>
    </xf>
    <xf numFmtId="0" fontId="18" fillId="0" borderId="12" xfId="3" applyFont="1" applyBorder="1" applyAlignment="1">
      <alignment horizontal="center" vertical="center"/>
    </xf>
    <xf numFmtId="0" fontId="18" fillId="0" borderId="18" xfId="3" applyFont="1" applyBorder="1" applyAlignment="1">
      <alignment horizontal="center" vertical="center"/>
    </xf>
    <xf numFmtId="0" fontId="18" fillId="0" borderId="30" xfId="3" applyFont="1" applyBorder="1" applyAlignment="1">
      <alignment horizontal="center" vertical="center"/>
    </xf>
    <xf numFmtId="0" fontId="18" fillId="0" borderId="33" xfId="3" applyFont="1" applyBorder="1" applyAlignment="1">
      <alignment horizontal="center" vertical="center"/>
    </xf>
    <xf numFmtId="0" fontId="18" fillId="0" borderId="8" xfId="3" applyFont="1" applyBorder="1" applyAlignment="1">
      <alignment horizontal="left" vertical="center" shrinkToFit="1"/>
    </xf>
    <xf numFmtId="0" fontId="18" fillId="0" borderId="21" xfId="3" applyFont="1" applyBorder="1" applyAlignment="1">
      <alignment horizontal="left" vertical="center" shrinkToFit="1"/>
    </xf>
    <xf numFmtId="42" fontId="18" fillId="7" borderId="0" xfId="3" applyNumberFormat="1" applyFont="1" applyFill="1" applyAlignment="1">
      <alignment horizontal="right" vertical="center"/>
    </xf>
    <xf numFmtId="42" fontId="18" fillId="7" borderId="28" xfId="3" applyNumberFormat="1" applyFont="1" applyFill="1" applyBorder="1" applyAlignment="1">
      <alignment horizontal="right" vertical="center"/>
    </xf>
    <xf numFmtId="0" fontId="18" fillId="7" borderId="0" xfId="3" applyFont="1" applyFill="1" applyAlignment="1">
      <alignment horizontal="left" vertical="center"/>
    </xf>
    <xf numFmtId="0" fontId="18" fillId="7" borderId="28" xfId="3" applyFont="1" applyFill="1" applyBorder="1" applyAlignment="1">
      <alignment horizontal="left" vertical="center"/>
    </xf>
    <xf numFmtId="42" fontId="18" fillId="7" borderId="47" xfId="3" applyNumberFormat="1" applyFont="1" applyFill="1" applyBorder="1" applyAlignment="1">
      <alignment horizontal="right" vertical="center"/>
    </xf>
    <xf numFmtId="42" fontId="18" fillId="7" borderId="18" xfId="3" applyNumberFormat="1" applyFont="1" applyFill="1" applyBorder="1" applyAlignment="1">
      <alignment horizontal="right" vertical="center"/>
    </xf>
    <xf numFmtId="42" fontId="18" fillId="7" borderId="30" xfId="3" applyNumberFormat="1" applyFont="1" applyFill="1" applyBorder="1" applyAlignment="1">
      <alignment horizontal="right" vertical="center"/>
    </xf>
    <xf numFmtId="0" fontId="18" fillId="7" borderId="18" xfId="3" applyFont="1" applyFill="1" applyBorder="1" applyAlignment="1">
      <alignment horizontal="left" vertical="center"/>
    </xf>
    <xf numFmtId="0" fontId="18" fillId="7" borderId="30" xfId="3" applyFont="1" applyFill="1" applyBorder="1" applyAlignment="1">
      <alignment horizontal="left" vertical="center"/>
    </xf>
    <xf numFmtId="42" fontId="18" fillId="7" borderId="22" xfId="3" applyNumberFormat="1" applyFont="1" applyFill="1" applyBorder="1" applyAlignment="1">
      <alignment horizontal="right" vertical="center"/>
    </xf>
    <xf numFmtId="0" fontId="19" fillId="7" borderId="70" xfId="3" applyFont="1" applyFill="1" applyBorder="1" applyAlignment="1">
      <alignment horizontal="center" vertical="center" textRotation="255"/>
    </xf>
    <xf numFmtId="0" fontId="19" fillId="7" borderId="71" xfId="3" applyFont="1" applyFill="1" applyBorder="1" applyAlignment="1">
      <alignment horizontal="center" vertical="center" textRotation="255"/>
    </xf>
    <xf numFmtId="0" fontId="19" fillId="7" borderId="72" xfId="3" applyFont="1" applyFill="1" applyBorder="1" applyAlignment="1">
      <alignment horizontal="center" vertical="center" textRotation="255"/>
    </xf>
    <xf numFmtId="0" fontId="18" fillId="7" borderId="48" xfId="3" applyFont="1" applyFill="1" applyBorder="1" applyAlignment="1">
      <alignment horizontal="left" vertical="center"/>
    </xf>
    <xf numFmtId="0" fontId="18" fillId="7" borderId="49" xfId="3" applyFont="1" applyFill="1" applyBorder="1" applyAlignment="1">
      <alignment horizontal="left" vertical="center"/>
    </xf>
    <xf numFmtId="0" fontId="18" fillId="7" borderId="60" xfId="3" applyFont="1" applyFill="1" applyBorder="1" applyAlignment="1">
      <alignment horizontal="left" vertical="center"/>
    </xf>
    <xf numFmtId="42" fontId="18" fillId="7" borderId="49" xfId="3" applyNumberFormat="1" applyFont="1" applyFill="1" applyBorder="1" applyAlignment="1">
      <alignment horizontal="right" vertical="center"/>
    </xf>
    <xf numFmtId="42" fontId="18" fillId="7" borderId="60" xfId="3" applyNumberFormat="1" applyFont="1" applyFill="1" applyBorder="1" applyAlignment="1">
      <alignment horizontal="right" vertical="center"/>
    </xf>
    <xf numFmtId="42" fontId="18" fillId="7" borderId="64" xfId="3" applyNumberFormat="1" applyFont="1" applyFill="1" applyBorder="1" applyAlignment="1">
      <alignment horizontal="right" vertical="center"/>
    </xf>
    <xf numFmtId="0" fontId="18" fillId="7" borderId="44" xfId="3" applyFont="1" applyFill="1" applyBorder="1" applyAlignment="1">
      <alignment horizontal="left" vertical="center"/>
    </xf>
    <xf numFmtId="0" fontId="18" fillId="0" borderId="22" xfId="3" applyFont="1" applyBorder="1" applyAlignment="1">
      <alignment horizontal="center" vertical="center"/>
    </xf>
    <xf numFmtId="0" fontId="18" fillId="0" borderId="13" xfId="3" applyFont="1" applyBorder="1" applyAlignment="1">
      <alignment horizontal="center" vertical="center"/>
    </xf>
    <xf numFmtId="0" fontId="18" fillId="0" borderId="19" xfId="3" applyFont="1" applyBorder="1" applyAlignment="1">
      <alignment horizontal="center" vertical="center"/>
    </xf>
    <xf numFmtId="0" fontId="18" fillId="0" borderId="23" xfId="3" applyFont="1" applyBorder="1" applyAlignment="1">
      <alignment horizontal="center" vertical="center"/>
    </xf>
    <xf numFmtId="0" fontId="18" fillId="0" borderId="3" xfId="3" applyFont="1" applyBorder="1" applyAlignment="1">
      <alignment horizontal="center" vertical="center" shrinkToFit="1"/>
    </xf>
    <xf numFmtId="0" fontId="18" fillId="0" borderId="8" xfId="3" applyFont="1" applyBorder="1" applyAlignment="1">
      <alignment horizontal="center" vertical="center" shrinkToFit="1"/>
    </xf>
    <xf numFmtId="0" fontId="18" fillId="0" borderId="25" xfId="3" applyFont="1" applyBorder="1" applyAlignment="1">
      <alignment horizontal="center" vertical="center" shrinkToFit="1"/>
    </xf>
    <xf numFmtId="0" fontId="18" fillId="0" borderId="26" xfId="3" applyFont="1" applyBorder="1" applyAlignment="1">
      <alignment horizontal="center" vertical="center" shrinkToFit="1"/>
    </xf>
    <xf numFmtId="0" fontId="18" fillId="0" borderId="21" xfId="3" applyFont="1" applyBorder="1" applyAlignment="1">
      <alignment horizontal="center" vertical="center" shrinkToFit="1"/>
    </xf>
    <xf numFmtId="0" fontId="18" fillId="0" borderId="41" xfId="3" applyFont="1" applyBorder="1" applyAlignment="1">
      <alignment horizontal="left" vertical="center" shrinkToFit="1"/>
    </xf>
    <xf numFmtId="0" fontId="18" fillId="0" borderId="50" xfId="3" applyFont="1" applyBorder="1" applyAlignment="1">
      <alignment horizontal="left" vertical="center" shrinkToFit="1"/>
    </xf>
    <xf numFmtId="49" fontId="18" fillId="0" borderId="1" xfId="3" applyNumberFormat="1" applyFont="1" applyBorder="1" applyAlignment="1">
      <alignment horizontal="center" vertical="center" shrinkToFit="1"/>
    </xf>
    <xf numFmtId="49" fontId="18" fillId="0" borderId="6" xfId="3" applyNumberFormat="1" applyFont="1" applyBorder="1" applyAlignment="1">
      <alignment horizontal="center" vertical="center" shrinkToFit="1"/>
    </xf>
    <xf numFmtId="49" fontId="18" fillId="0" borderId="7" xfId="3" applyNumberFormat="1" applyFont="1" applyBorder="1" applyAlignment="1">
      <alignment horizontal="center" vertical="center" shrinkToFit="1"/>
    </xf>
    <xf numFmtId="0" fontId="18" fillId="0" borderId="24" xfId="3" applyFont="1" applyBorder="1" applyAlignment="1">
      <alignment horizontal="center" vertical="center" shrinkToFit="1"/>
    </xf>
    <xf numFmtId="0" fontId="18" fillId="0" borderId="39" xfId="3" applyFont="1" applyBorder="1" applyAlignment="1">
      <alignment horizontal="center" vertical="center" shrinkToFit="1"/>
    </xf>
    <xf numFmtId="0" fontId="18" fillId="0" borderId="41" xfId="3" applyFont="1" applyBorder="1" applyAlignment="1">
      <alignment horizontal="center" vertical="center" shrinkToFit="1"/>
    </xf>
    <xf numFmtId="0" fontId="18" fillId="0" borderId="43" xfId="3" applyFont="1" applyBorder="1" applyAlignment="1">
      <alignment horizontal="center" vertical="center" shrinkToFit="1"/>
    </xf>
    <xf numFmtId="0" fontId="18" fillId="0" borderId="46" xfId="3" applyFont="1" applyBorder="1" applyAlignment="1">
      <alignment horizontal="center" vertical="center" shrinkToFit="1"/>
    </xf>
    <xf numFmtId="49" fontId="18" fillId="0" borderId="46" xfId="3" applyNumberFormat="1" applyFont="1" applyBorder="1" applyAlignment="1">
      <alignment horizontal="center" vertical="center" shrinkToFit="1"/>
    </xf>
    <xf numFmtId="49" fontId="18" fillId="0" borderId="41" xfId="3" applyNumberFormat="1" applyFont="1" applyBorder="1" applyAlignment="1">
      <alignment horizontal="center" vertical="center" shrinkToFit="1"/>
    </xf>
    <xf numFmtId="49" fontId="18" fillId="0" borderId="43" xfId="3" applyNumberFormat="1" applyFont="1" applyBorder="1" applyAlignment="1">
      <alignment horizontal="center" vertical="center" shrinkToFit="1"/>
    </xf>
    <xf numFmtId="0" fontId="18" fillId="0" borderId="50" xfId="3" applyFont="1" applyBorder="1" applyAlignment="1">
      <alignment horizontal="center" vertical="center" shrinkToFit="1"/>
    </xf>
    <xf numFmtId="0" fontId="18" fillId="0" borderId="24" xfId="3" applyFont="1" applyBorder="1" applyAlignment="1">
      <alignment horizontal="center" vertical="center"/>
    </xf>
    <xf numFmtId="0" fontId="18" fillId="0" borderId="14" xfId="3" applyFont="1" applyBorder="1" applyAlignment="1">
      <alignment horizontal="center" vertical="center" shrinkToFit="1"/>
    </xf>
    <xf numFmtId="0" fontId="21" fillId="0" borderId="0" xfId="6" applyFont="1" applyAlignment="1">
      <alignment horizontal="center" vertical="center" wrapText="1"/>
    </xf>
    <xf numFmtId="0" fontId="21" fillId="0" borderId="0" xfId="6" applyFont="1" applyAlignment="1">
      <alignment horizontal="left" vertical="center"/>
    </xf>
    <xf numFmtId="0" fontId="18" fillId="0" borderId="0" xfId="6" applyFont="1" applyAlignment="1">
      <alignment horizontal="left" vertical="center" shrinkToFit="1"/>
    </xf>
    <xf numFmtId="0" fontId="21" fillId="2" borderId="0" xfId="6" applyFont="1" applyFill="1" applyAlignment="1">
      <alignment horizontal="left" vertical="justify"/>
    </xf>
    <xf numFmtId="14" fontId="18" fillId="0" borderId="0" xfId="6" applyNumberFormat="1" applyFont="1" applyAlignment="1">
      <alignment horizontal="left" vertical="center" shrinkToFit="1"/>
    </xf>
    <xf numFmtId="0" fontId="18" fillId="0" borderId="0" xfId="6" applyFont="1" applyAlignment="1">
      <alignment horizontal="left" vertical="top" shrinkToFit="1"/>
    </xf>
    <xf numFmtId="0" fontId="30" fillId="0" borderId="0" xfId="6" applyFont="1" applyAlignment="1">
      <alignment horizontal="center" vertical="center" wrapText="1"/>
    </xf>
    <xf numFmtId="0" fontId="30" fillId="0" borderId="0" xfId="6" applyFont="1" applyAlignment="1">
      <alignment horizontal="center" vertical="center"/>
    </xf>
    <xf numFmtId="0" fontId="21" fillId="0" borderId="0" xfId="6" applyFont="1" applyAlignment="1">
      <alignment horizontal="right" vertical="center"/>
    </xf>
    <xf numFmtId="180" fontId="21" fillId="0" borderId="0" xfId="6" applyNumberFormat="1" applyFont="1" applyAlignment="1">
      <alignment horizontal="distributed" vertical="center" shrinkToFit="1"/>
    </xf>
    <xf numFmtId="181" fontId="21" fillId="0" borderId="0" xfId="6" applyNumberFormat="1" applyFont="1" applyAlignment="1">
      <alignment horizontal="distributed" vertical="center" shrinkToFit="1"/>
    </xf>
    <xf numFmtId="191" fontId="21" fillId="0" borderId="0" xfId="6" applyNumberFormat="1" applyFont="1" applyAlignment="1">
      <alignment horizontal="right" vertical="center" wrapText="1" shrinkToFit="1"/>
    </xf>
    <xf numFmtId="191" fontId="21" fillId="0" borderId="0" xfId="6" applyNumberFormat="1" applyFont="1" applyAlignment="1">
      <alignment horizontal="right" vertical="center" wrapText="1"/>
    </xf>
    <xf numFmtId="0" fontId="21" fillId="0" borderId="0" xfId="6" applyFont="1" applyAlignment="1">
      <alignment horizontal="center" vertical="center"/>
    </xf>
    <xf numFmtId="0" fontId="21" fillId="0" borderId="0" xfId="6" applyFont="1" applyAlignment="1">
      <alignment horizontal="right" vertical="center" indent="1"/>
    </xf>
    <xf numFmtId="0" fontId="18" fillId="0" borderId="17" xfId="0" applyFont="1" applyBorder="1" applyAlignment="1">
      <alignment horizontal="right"/>
    </xf>
    <xf numFmtId="0" fontId="18" fillId="0" borderId="17" xfId="0" applyFont="1" applyBorder="1" applyAlignment="1">
      <alignment horizontal="center"/>
    </xf>
    <xf numFmtId="0" fontId="18" fillId="0" borderId="6" xfId="0" applyFont="1" applyBorder="1" applyAlignment="1">
      <alignment horizontal="right"/>
    </xf>
    <xf numFmtId="0" fontId="18" fillId="0" borderId="6" xfId="0" applyFont="1" applyBorder="1" applyAlignment="1">
      <alignment horizontal="center"/>
    </xf>
    <xf numFmtId="179" fontId="18" fillId="0" borderId="0" xfId="0" applyNumberFormat="1" applyFont="1" applyAlignment="1">
      <alignment horizontal="left" vertical="center"/>
    </xf>
    <xf numFmtId="0" fontId="36" fillId="0" borderId="0" xfId="0" applyFont="1" applyAlignment="1">
      <alignment horizontal="left" vertical="top"/>
    </xf>
    <xf numFmtId="0" fontId="35" fillId="0" borderId="0" xfId="0" applyFont="1" applyAlignment="1">
      <alignment horizontal="left" vertical="top"/>
    </xf>
    <xf numFmtId="0" fontId="18" fillId="0" borderId="0" xfId="0" applyFont="1" applyAlignment="1">
      <alignment horizontal="left" vertical="distributed" wrapText="1"/>
    </xf>
    <xf numFmtId="180" fontId="31" fillId="0" borderId="0" xfId="0" applyNumberFormat="1" applyFont="1" applyAlignment="1">
      <alignment horizontal="distributed" vertical="center" shrinkToFit="1"/>
    </xf>
    <xf numFmtId="181" fontId="21" fillId="0" borderId="0" xfId="0" applyNumberFormat="1" applyFont="1" applyAlignment="1">
      <alignment horizontal="distributed" vertical="center" shrinkToFit="1"/>
    </xf>
    <xf numFmtId="0" fontId="34" fillId="0" borderId="0" xfId="0" applyFont="1" applyAlignment="1">
      <alignment horizontal="center" vertical="center"/>
    </xf>
    <xf numFmtId="180" fontId="21" fillId="0" borderId="0" xfId="0" applyNumberFormat="1" applyFont="1" applyAlignment="1">
      <alignment horizontal="left" vertical="center"/>
    </xf>
    <xf numFmtId="38" fontId="21" fillId="0" borderId="0" xfId="2" applyFont="1" applyFill="1" applyAlignment="1">
      <alignment horizontal="right" vertical="center"/>
    </xf>
    <xf numFmtId="176" fontId="21" fillId="0" borderId="0" xfId="0" applyNumberFormat="1" applyFont="1" applyAlignment="1">
      <alignment horizontal="left" vertical="center"/>
    </xf>
    <xf numFmtId="0" fontId="30" fillId="0" borderId="0" xfId="0" applyFont="1" applyAlignment="1">
      <alignment horizontal="left" vertical="center"/>
    </xf>
    <xf numFmtId="0" fontId="21" fillId="0" borderId="0" xfId="0" applyFont="1" applyAlignment="1">
      <alignment horizontal="right" vertical="center" shrinkToFit="1"/>
    </xf>
    <xf numFmtId="0" fontId="21" fillId="0" borderId="0" xfId="0" applyFont="1" applyAlignment="1">
      <alignment horizontal="left" vertical="center" wrapText="1" shrinkToFit="1"/>
    </xf>
    <xf numFmtId="0" fontId="21" fillId="0" borderId="0" xfId="0" applyFont="1" applyAlignment="1">
      <alignment horizontal="center" vertical="top" wrapText="1" shrinkToFit="1"/>
    </xf>
    <xf numFmtId="0" fontId="21" fillId="0" borderId="0" xfId="0" applyFont="1" applyAlignment="1">
      <alignment horizontal="left" vertical="top" shrinkToFit="1"/>
    </xf>
    <xf numFmtId="0" fontId="21" fillId="0" borderId="0" xfId="0" applyFont="1" applyAlignment="1">
      <alignment horizontal="justify" vertical="top" wrapText="1"/>
    </xf>
    <xf numFmtId="183" fontId="21" fillId="0" borderId="0" xfId="0" applyNumberFormat="1" applyFont="1" applyAlignment="1">
      <alignment horizontal="center" vertical="center"/>
    </xf>
    <xf numFmtId="0" fontId="37" fillId="0" borderId="0" xfId="0" applyFont="1" applyAlignment="1">
      <alignment horizontal="right" vertical="top" shrinkToFit="1"/>
    </xf>
    <xf numFmtId="0" fontId="37" fillId="0" borderId="0" xfId="4" applyFont="1" applyAlignment="1">
      <alignment horizontal="justify" vertical="top" wrapText="1"/>
    </xf>
    <xf numFmtId="180" fontId="21" fillId="0" borderId="0" xfId="0" applyNumberFormat="1" applyFont="1" applyAlignment="1">
      <alignment horizontal="center" vertical="center"/>
    </xf>
    <xf numFmtId="176" fontId="21" fillId="0" borderId="0" xfId="0" applyNumberFormat="1" applyFont="1" applyAlignment="1">
      <alignment horizontal="center" vertical="center" shrinkToFit="1"/>
    </xf>
    <xf numFmtId="0" fontId="18" fillId="0" borderId="2" xfId="0" applyFont="1" applyBorder="1" applyAlignment="1">
      <alignment vertical="center"/>
    </xf>
    <xf numFmtId="185" fontId="18" fillId="2" borderId="1" xfId="0" applyNumberFormat="1" applyFont="1" applyFill="1" applyBorder="1" applyAlignment="1">
      <alignment vertical="center"/>
    </xf>
    <xf numFmtId="185" fontId="18" fillId="2" borderId="6" xfId="0" applyNumberFormat="1" applyFont="1" applyFill="1" applyBorder="1" applyAlignment="1">
      <alignment vertical="center"/>
    </xf>
    <xf numFmtId="185" fontId="18" fillId="2" borderId="7" xfId="0" applyNumberFormat="1" applyFont="1" applyFill="1" applyBorder="1" applyAlignment="1">
      <alignment vertical="center"/>
    </xf>
  </cellXfs>
  <cellStyles count="10">
    <cellStyle name="ハイパーリンク" xfId="8" builtinId="8"/>
    <cellStyle name="桁区切り" xfId="2" builtinId="6"/>
    <cellStyle name="標準" xfId="0" builtinId="0"/>
    <cellStyle name="標準 2" xfId="3" xr:uid="{00000000-0005-0000-0000-000003000000}"/>
    <cellStyle name="標準 2 2" xfId="5" xr:uid="{00000000-0005-0000-0000-000003000000}"/>
    <cellStyle name="標準 2 3" xfId="9" xr:uid="{00000000-0005-0000-0000-000003000000}"/>
    <cellStyle name="標準 3" xfId="1" xr:uid="{00000000-0005-0000-0000-000004000000}"/>
    <cellStyle name="標準 4" xfId="6" xr:uid="{00000000-0005-0000-0000-000005000000}"/>
    <cellStyle name="標準 5" xfId="7" xr:uid="{00000000-0005-0000-0000-000006000000}"/>
    <cellStyle name="標準_04-①_【短期入所協力事業】申請書類（広報活動費）" xfId="4" xr:uid="{00000000-0005-0000-0000-000005000000}"/>
  </cellStyles>
  <dxfs count="12">
    <dxf>
      <fill>
        <patternFill>
          <bgColor rgb="FFFFFF00"/>
        </patternFill>
      </fill>
    </dxf>
    <dxf>
      <fill>
        <patternFill patternType="solid">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58</xdr:col>
      <xdr:colOff>9525</xdr:colOff>
      <xdr:row>0</xdr:row>
      <xdr:rowOff>164521</xdr:rowOff>
    </xdr:from>
    <xdr:to>
      <xdr:col>78</xdr:col>
      <xdr:colOff>148167</xdr:colOff>
      <xdr:row>14</xdr:row>
      <xdr:rowOff>57149</xdr:rowOff>
    </xdr:to>
    <xdr:sp macro="" textlink="">
      <xdr:nvSpPr>
        <xdr:cNvPr id="2" name="テキスト ボックス 1">
          <a:extLst>
            <a:ext uri="{FF2B5EF4-FFF2-40B4-BE49-F238E27FC236}">
              <a16:creationId xmlns:a16="http://schemas.microsoft.com/office/drawing/2014/main" id="{AE2CDA30-2FAF-4D70-BCF9-F57846BC1D87}"/>
            </a:ext>
          </a:extLst>
        </xdr:cNvPr>
        <xdr:cNvSpPr txBox="1"/>
      </xdr:nvSpPr>
      <xdr:spPr>
        <a:xfrm>
          <a:off x="11191875" y="164521"/>
          <a:ext cx="3758142" cy="3350203"/>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・黄色セルにご入力をお願い致します。</a:t>
          </a:r>
          <a:endParaRPr lang="ja-JP" altLang="ja-JP">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（本シートにご入力</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いただくこと</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で以降のシート様式が自動で作成されます。）</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別途「実績報告書」シートにも一部入力箇所がございますのでご確認ください。</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endParaRPr lang="ja-JP" altLang="ja-JP">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・独自の数式等は記入しないでください。</a:t>
          </a:r>
          <a:endParaRPr lang="ja-JP" altLang="ja-JP" sz="1200">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数字の入力、行の挿入、同列の関数コピー以外の作業は出来ません。</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endParaRPr lang="ja-JP" altLang="ja-JP" sz="1200">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・ご提出は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Excel</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形式のままでお願</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い致</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します。（</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PDF</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形式は不可）</a:t>
          </a:r>
          <a:endParaRPr lang="ja-JP" altLang="ja-JP" sz="1200">
            <a:effectLst/>
            <a:latin typeface="游ゴシック" panose="020B0400000000000000" pitchFamily="50" charset="-128"/>
            <a:ea typeface="游ゴシック" panose="020B0400000000000000" pitchFamily="50" charset="-128"/>
          </a:endParaRPr>
        </a:p>
      </xdr:txBody>
    </xdr:sp>
    <xdr:clientData/>
  </xdr:twoCellAnchor>
  <xdr:twoCellAnchor>
    <xdr:from>
      <xdr:col>58</xdr:col>
      <xdr:colOff>146050</xdr:colOff>
      <xdr:row>42</xdr:row>
      <xdr:rowOff>184150</xdr:rowOff>
    </xdr:from>
    <xdr:to>
      <xdr:col>77</xdr:col>
      <xdr:colOff>127000</xdr:colOff>
      <xdr:row>48</xdr:row>
      <xdr:rowOff>98777</xdr:rowOff>
    </xdr:to>
    <xdr:sp macro="" textlink="">
      <xdr:nvSpPr>
        <xdr:cNvPr id="9" name="テキスト ボックス 8">
          <a:extLst>
            <a:ext uri="{FF2B5EF4-FFF2-40B4-BE49-F238E27FC236}">
              <a16:creationId xmlns:a16="http://schemas.microsoft.com/office/drawing/2014/main" id="{DA46F5F3-2E89-4A5A-BA8F-B6E38F0CF4BF}"/>
            </a:ext>
          </a:extLst>
        </xdr:cNvPr>
        <xdr:cNvSpPr txBox="1"/>
      </xdr:nvSpPr>
      <xdr:spPr>
        <a:xfrm>
          <a:off x="10157883" y="9765594"/>
          <a:ext cx="3064228" cy="105762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游ゴシック" panose="020B0400000000000000" pitchFamily="50" charset="-128"/>
              <a:ea typeface="游ゴシック" panose="020B0400000000000000" pitchFamily="50" charset="-128"/>
            </a:rPr>
            <a:t>・就職情報掲載等を申請する場合は</a:t>
          </a:r>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200" b="1">
              <a:latin typeface="游ゴシック" panose="020B0400000000000000" pitchFamily="50" charset="-128"/>
              <a:ea typeface="游ゴシック" panose="020B0400000000000000" pitchFamily="50" charset="-128"/>
            </a:rPr>
            <a:t>検収調書入力欄が</a:t>
          </a:r>
          <a:r>
            <a:rPr kumimoji="1" lang="ja-JP" altLang="en-US" sz="1200" b="1" u="sng">
              <a:latin typeface="游ゴシック" panose="020B0400000000000000" pitchFamily="50" charset="-128"/>
              <a:ea typeface="游ゴシック" panose="020B0400000000000000" pitchFamily="50" charset="-128"/>
            </a:rPr>
            <a:t>１２６行目</a:t>
          </a:r>
          <a:r>
            <a:rPr kumimoji="1" lang="ja-JP" altLang="en-US" sz="1200" b="1">
              <a:latin typeface="游ゴシック" panose="020B0400000000000000" pitchFamily="50" charset="-128"/>
              <a:ea typeface="游ゴシック" panose="020B0400000000000000" pitchFamily="50" charset="-128"/>
            </a:rPr>
            <a:t>にあります。</a:t>
          </a:r>
          <a:endParaRPr kumimoji="1" lang="en-US" altLang="ja-JP" sz="1200" b="1">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必ずご入力をお願いいたします。</a:t>
          </a:r>
          <a:endParaRPr lang="ja-JP" altLang="ja-JP" sz="1200">
            <a:effectLst/>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43</xdr:col>
      <xdr:colOff>19050</xdr:colOff>
      <xdr:row>56</xdr:row>
      <xdr:rowOff>6350</xdr:rowOff>
    </xdr:from>
    <xdr:to>
      <xdr:col>57</xdr:col>
      <xdr:colOff>134056</xdr:colOff>
      <xdr:row>64</xdr:row>
      <xdr:rowOff>133350</xdr:rowOff>
    </xdr:to>
    <xdr:sp macro="" textlink="">
      <xdr:nvSpPr>
        <xdr:cNvPr id="10" name="テキスト ボックス 9">
          <a:extLst>
            <a:ext uri="{FF2B5EF4-FFF2-40B4-BE49-F238E27FC236}">
              <a16:creationId xmlns:a16="http://schemas.microsoft.com/office/drawing/2014/main" id="{67D9BFD4-42C7-4370-9E1C-41EEBD06465C}"/>
            </a:ext>
          </a:extLst>
        </xdr:cNvPr>
        <xdr:cNvSpPr txBox="1"/>
      </xdr:nvSpPr>
      <xdr:spPr>
        <a:xfrm>
          <a:off x="7399161" y="18894072"/>
          <a:ext cx="2386895" cy="142522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游ゴシック" panose="020B0400000000000000" pitchFamily="50" charset="-128"/>
              <a:ea typeface="游ゴシック" panose="020B0400000000000000" pitchFamily="50" charset="-128"/>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職業紹介手数料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等</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を申請する場合は</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100" b="1">
              <a:latin typeface="游ゴシック" panose="020B0400000000000000" pitchFamily="50" charset="-128"/>
              <a:ea typeface="游ゴシック" panose="020B0400000000000000" pitchFamily="50" charset="-128"/>
            </a:rPr>
            <a:t>検収調書入力欄が</a:t>
          </a:r>
          <a:r>
            <a:rPr kumimoji="1" lang="ja-JP" altLang="en-US" sz="1100" b="1" u="sng">
              <a:latin typeface="游ゴシック" panose="020B0400000000000000" pitchFamily="50" charset="-128"/>
              <a:ea typeface="游ゴシック" panose="020B0400000000000000" pitchFamily="50" charset="-128"/>
            </a:rPr>
            <a:t>１３１行目</a:t>
          </a:r>
          <a:r>
            <a:rPr kumimoji="1" lang="ja-JP" altLang="en-US" sz="1100" b="1">
              <a:latin typeface="游ゴシック" panose="020B0400000000000000" pitchFamily="50" charset="-128"/>
              <a:ea typeface="游ゴシック" panose="020B0400000000000000" pitchFamily="50" charset="-128"/>
            </a:rPr>
            <a:t>にあります。</a:t>
          </a:r>
          <a:endParaRPr kumimoji="1" lang="en-US" altLang="ja-JP" sz="1100" b="1">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必ずご入力をお願いいたします。</a:t>
          </a:r>
          <a:endParaRPr lang="ja-JP" altLang="ja-JP" sz="1100">
            <a:effectLst/>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58</xdr:col>
      <xdr:colOff>83256</xdr:colOff>
      <xdr:row>123</xdr:row>
      <xdr:rowOff>2470</xdr:rowOff>
    </xdr:from>
    <xdr:to>
      <xdr:col>82</xdr:col>
      <xdr:colOff>28223</xdr:colOff>
      <xdr:row>133</xdr:row>
      <xdr:rowOff>99317</xdr:rowOff>
    </xdr:to>
    <xdr:sp macro="" textlink="">
      <xdr:nvSpPr>
        <xdr:cNvPr id="3" name="テキスト ボックス 2">
          <a:extLst>
            <a:ext uri="{FF2B5EF4-FFF2-40B4-BE49-F238E27FC236}">
              <a16:creationId xmlns:a16="http://schemas.microsoft.com/office/drawing/2014/main" id="{BC9C30D7-7CE7-4463-8234-7846B872932A}"/>
            </a:ext>
          </a:extLst>
        </xdr:cNvPr>
        <xdr:cNvSpPr txBox="1"/>
      </xdr:nvSpPr>
      <xdr:spPr>
        <a:xfrm>
          <a:off x="10151534" y="27145192"/>
          <a:ext cx="3839633" cy="225584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200" b="1">
              <a:latin typeface="游ゴシック" panose="020B0400000000000000" pitchFamily="50" charset="-128"/>
              <a:ea typeface="游ゴシック" panose="020B0400000000000000" pitchFamily="50" charset="-128"/>
            </a:rPr>
            <a:t>※</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申請される経費に対応する</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黄色セル</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に</a:t>
          </a:r>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必ず</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記入して</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ください。</a:t>
          </a:r>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入力した情報にて</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自動作成されます。</a:t>
          </a:r>
          <a:endParaRPr lang="ja-JP" altLang="ja-JP" sz="1200">
            <a:effectLst/>
            <a:latin typeface="游ゴシック" panose="020B0400000000000000" pitchFamily="50" charset="-128"/>
            <a:ea typeface="游ゴシック" panose="020B0400000000000000" pitchFamily="50" charset="-128"/>
          </a:endParaRPr>
        </a:p>
        <a:p>
          <a:pPr algn="l"/>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掲載料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・パンフレット等</a:t>
          </a:r>
          <a:r>
            <a:rPr kumimoji="1" lang="ja-JP" altLang="en-US" sz="1100" b="1" baseline="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検収調書</a:t>
          </a: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A</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シー</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ト</a:t>
          </a:r>
          <a:endParaRPr lang="ja-JP" altLang="ja-JP" sz="1200" b="1">
            <a:effectLst/>
            <a:latin typeface="游ゴシック" panose="020B0400000000000000" pitchFamily="50" charset="-128"/>
            <a:ea typeface="游ゴシック" panose="020B0400000000000000" pitchFamily="50" charset="-128"/>
          </a:endParaRPr>
        </a:p>
        <a:p>
          <a:pPr algn="l"/>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職業紹介手数料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等　     </a:t>
          </a:r>
          <a:r>
            <a:rPr kumimoji="1" lang="ja-JP" altLang="en-US" sz="1100" b="1" baseline="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→検収調書</a:t>
          </a: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B</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59</xdr:col>
      <xdr:colOff>95250</xdr:colOff>
      <xdr:row>26</xdr:row>
      <xdr:rowOff>180976</xdr:rowOff>
    </xdr:from>
    <xdr:to>
      <xdr:col>76</xdr:col>
      <xdr:colOff>95250</xdr:colOff>
      <xdr:row>33</xdr:row>
      <xdr:rowOff>180975</xdr:rowOff>
    </xdr:to>
    <xdr:sp macro="" textlink="">
      <xdr:nvSpPr>
        <xdr:cNvPr id="23" name="テキスト ボックス 22">
          <a:extLst>
            <a:ext uri="{FF2B5EF4-FFF2-40B4-BE49-F238E27FC236}">
              <a16:creationId xmlns:a16="http://schemas.microsoft.com/office/drawing/2014/main" id="{0CF9A6BF-C8EB-4FD4-A732-B64DDC6C2B2D}"/>
            </a:ext>
          </a:extLst>
        </xdr:cNvPr>
        <xdr:cNvSpPr txBox="1"/>
      </xdr:nvSpPr>
      <xdr:spPr>
        <a:xfrm>
          <a:off x="11458575" y="6515101"/>
          <a:ext cx="3076575" cy="160972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200" b="1">
              <a:effectLst/>
              <a:latin typeface="游ゴシック" panose="020B0400000000000000" pitchFamily="50" charset="-128"/>
              <a:ea typeface="游ゴシック" panose="020B0400000000000000" pitchFamily="50" charset="-128"/>
            </a:rPr>
            <a:t>・法定福利費を申請する場合は、別途ご提出いただく指定様式に各職員の給与および賞与に係る法定福利費の合計金額となるように記入してください。</a:t>
          </a:r>
          <a:endParaRPr lang="en-US" altLang="ja-JP" sz="1200" b="1">
            <a:effectLst/>
            <a:latin typeface="游ゴシック" panose="020B0400000000000000" pitchFamily="50" charset="-128"/>
            <a:ea typeface="游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58</xdr:col>
      <xdr:colOff>142874</xdr:colOff>
      <xdr:row>1</xdr:row>
      <xdr:rowOff>11905</xdr:rowOff>
    </xdr:from>
    <xdr:to>
      <xdr:col>79</xdr:col>
      <xdr:colOff>38100</xdr:colOff>
      <xdr:row>16</xdr:row>
      <xdr:rowOff>9525</xdr:rowOff>
    </xdr:to>
    <xdr:sp macro="" textlink="">
      <xdr:nvSpPr>
        <xdr:cNvPr id="3" name="テキスト ボックス 2">
          <a:extLst>
            <a:ext uri="{FF2B5EF4-FFF2-40B4-BE49-F238E27FC236}">
              <a16:creationId xmlns:a16="http://schemas.microsoft.com/office/drawing/2014/main" id="{FAD53BB0-83F4-487D-8F94-1FD9B8D3D9B7}"/>
            </a:ext>
          </a:extLst>
        </xdr:cNvPr>
        <xdr:cNvSpPr txBox="1"/>
      </xdr:nvSpPr>
      <xdr:spPr>
        <a:xfrm>
          <a:off x="11229974" y="354805"/>
          <a:ext cx="3695701" cy="359807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・黄色セルにご入力をお願い致します。</a:t>
          </a:r>
          <a:endParaRPr lang="ja-JP" altLang="ja-JP" b="1">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（本シートにご入力</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いただくこと</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で以降のシート様式が自動で作成されます。）</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別途「実績報告書」シートにも一部入力箇所がございますのでご確認ください。</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endParaRPr lang="ja-JP" altLang="ja-JP" b="1">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・独自の数式等は記入しないでください。</a:t>
          </a:r>
          <a:endParaRPr lang="ja-JP" altLang="ja-JP" sz="1200" b="1">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数字の入力、行の挿入、同列の関数コピー以外の作業は出来ません。</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endParaRPr lang="ja-JP" altLang="ja-JP" sz="1200" b="1">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・ご提出は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Excel</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形式のままでお願</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い致</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します。（</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PDF</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形式は不可）</a:t>
          </a:r>
          <a:endParaRPr lang="ja-JP" altLang="ja-JP" sz="1200" b="1">
            <a:effectLst/>
            <a:latin typeface="游ゴシック" panose="020B0400000000000000" pitchFamily="50" charset="-128"/>
            <a:ea typeface="游ゴシック" panose="020B0400000000000000" pitchFamily="50" charset="-128"/>
          </a:endParaRPr>
        </a:p>
      </xdr:txBody>
    </xdr:sp>
    <xdr:clientData/>
  </xdr:twoCellAnchor>
  <xdr:twoCellAnchor>
    <xdr:from>
      <xdr:col>59</xdr:col>
      <xdr:colOff>0</xdr:colOff>
      <xdr:row>42</xdr:row>
      <xdr:rowOff>177800</xdr:rowOff>
    </xdr:from>
    <xdr:to>
      <xdr:col>77</xdr:col>
      <xdr:colOff>114300</xdr:colOff>
      <xdr:row>48</xdr:row>
      <xdr:rowOff>177799</xdr:rowOff>
    </xdr:to>
    <xdr:sp macro="" textlink="">
      <xdr:nvSpPr>
        <xdr:cNvPr id="6" name="テキスト ボックス 5">
          <a:extLst>
            <a:ext uri="{FF2B5EF4-FFF2-40B4-BE49-F238E27FC236}">
              <a16:creationId xmlns:a16="http://schemas.microsoft.com/office/drawing/2014/main" id="{94F359E4-5918-4B8C-A498-2759BFE534CA}"/>
            </a:ext>
          </a:extLst>
        </xdr:cNvPr>
        <xdr:cNvSpPr txBox="1"/>
      </xdr:nvSpPr>
      <xdr:spPr>
        <a:xfrm>
          <a:off x="10287000" y="9855200"/>
          <a:ext cx="3086100" cy="114299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游ゴシック" panose="020B0400000000000000" pitchFamily="50" charset="-128"/>
              <a:ea typeface="游ゴシック" panose="020B0400000000000000" pitchFamily="50" charset="-128"/>
            </a:rPr>
            <a:t>・就職情報掲載等を申請する場合は</a:t>
          </a:r>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200" b="1">
              <a:latin typeface="游ゴシック" panose="020B0400000000000000" pitchFamily="50" charset="-128"/>
              <a:ea typeface="游ゴシック" panose="020B0400000000000000" pitchFamily="50" charset="-128"/>
            </a:rPr>
            <a:t>検収調書入力欄が</a:t>
          </a:r>
          <a:r>
            <a:rPr kumimoji="1" lang="ja-JP" altLang="en-US" sz="1200" b="1" u="sng">
              <a:latin typeface="游ゴシック" panose="020B0400000000000000" pitchFamily="50" charset="-128"/>
              <a:ea typeface="游ゴシック" panose="020B0400000000000000" pitchFamily="50" charset="-128"/>
            </a:rPr>
            <a:t>１２６行目</a:t>
          </a:r>
          <a:r>
            <a:rPr kumimoji="1" lang="ja-JP" altLang="en-US" sz="1200" b="1">
              <a:latin typeface="游ゴシック" panose="020B0400000000000000" pitchFamily="50" charset="-128"/>
              <a:ea typeface="游ゴシック" panose="020B0400000000000000" pitchFamily="50" charset="-128"/>
            </a:rPr>
            <a:t>にあります。</a:t>
          </a:r>
          <a:endParaRPr kumimoji="1" lang="en-US" altLang="ja-JP" sz="1200" b="1">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必ずご入力をお願いいたします。</a:t>
          </a:r>
          <a:endParaRPr lang="ja-JP" altLang="ja-JP" sz="1200">
            <a:effectLst/>
            <a:latin typeface="游ゴシック" panose="020B0400000000000000" pitchFamily="50" charset="-128"/>
            <a:ea typeface="游ゴシック" panose="020B0400000000000000" pitchFamily="50" charset="-128"/>
          </a:endParaRPr>
        </a:p>
      </xdr:txBody>
    </xdr:sp>
    <xdr:clientData/>
  </xdr:twoCellAnchor>
  <xdr:twoCellAnchor>
    <xdr:from>
      <xdr:col>32</xdr:col>
      <xdr:colOff>152400</xdr:colOff>
      <xdr:row>122</xdr:row>
      <xdr:rowOff>114301</xdr:rowOff>
    </xdr:from>
    <xdr:to>
      <xdr:col>55</xdr:col>
      <xdr:colOff>44450</xdr:colOff>
      <xdr:row>133</xdr:row>
      <xdr:rowOff>6351</xdr:rowOff>
    </xdr:to>
    <xdr:sp macro="" textlink="">
      <xdr:nvSpPr>
        <xdr:cNvPr id="11" name="テキスト ボックス 10">
          <a:extLst>
            <a:ext uri="{FF2B5EF4-FFF2-40B4-BE49-F238E27FC236}">
              <a16:creationId xmlns:a16="http://schemas.microsoft.com/office/drawing/2014/main" id="{F958D0FF-6F47-4CBB-ADB5-7C7C84FBB897}"/>
            </a:ext>
          </a:extLst>
        </xdr:cNvPr>
        <xdr:cNvSpPr txBox="1"/>
      </xdr:nvSpPr>
      <xdr:spPr>
        <a:xfrm>
          <a:off x="5981700" y="27152601"/>
          <a:ext cx="3689350" cy="22987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200" b="1">
              <a:latin typeface="游ゴシック" panose="020B0400000000000000" pitchFamily="50" charset="-128"/>
              <a:ea typeface="游ゴシック" panose="020B0400000000000000" pitchFamily="50" charset="-128"/>
            </a:rPr>
            <a:t>※</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申請される経費に対応する</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黄色セル</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に</a:t>
          </a:r>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必ず</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記入して</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ください。</a:t>
          </a:r>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入力した情報にて</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自動作成されます。</a:t>
          </a:r>
          <a:endParaRPr lang="ja-JP" altLang="ja-JP" sz="1200">
            <a:effectLst/>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掲載料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・パンフレット等</a:t>
          </a:r>
          <a:r>
            <a:rPr kumimoji="1" lang="ja-JP" altLang="en-US" sz="1100" b="1" baseline="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検収調書</a:t>
          </a: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A</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シー</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ト</a:t>
          </a:r>
          <a:endParaRPr lang="ja-JP" altLang="ja-JP" sz="1200">
            <a:effectLst/>
            <a:latin typeface="游ゴシック" panose="020B0400000000000000" pitchFamily="50" charset="-128"/>
            <a:ea typeface="游ゴシック" panose="020B0400000000000000" pitchFamily="50" charset="-128"/>
          </a:endParaRPr>
        </a:p>
        <a:p>
          <a:pPr algn="l"/>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職業紹介手数料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等　     </a:t>
          </a:r>
          <a:r>
            <a:rPr kumimoji="1" lang="ja-JP" altLang="en-US" sz="1100" b="1" baseline="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→検収調書</a:t>
          </a: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B</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44</xdr:col>
      <xdr:colOff>28575</xdr:colOff>
      <xdr:row>56</xdr:row>
      <xdr:rowOff>12700</xdr:rowOff>
    </xdr:from>
    <xdr:to>
      <xdr:col>58</xdr:col>
      <xdr:colOff>161925</xdr:colOff>
      <xdr:row>64</xdr:row>
      <xdr:rowOff>139700</xdr:rowOff>
    </xdr:to>
    <xdr:sp macro="" textlink="">
      <xdr:nvSpPr>
        <xdr:cNvPr id="2" name="テキスト ボックス 1">
          <a:extLst>
            <a:ext uri="{FF2B5EF4-FFF2-40B4-BE49-F238E27FC236}">
              <a16:creationId xmlns:a16="http://schemas.microsoft.com/office/drawing/2014/main" id="{DD1E223C-8C36-4147-A105-C9FC522C341B}"/>
            </a:ext>
          </a:extLst>
        </xdr:cNvPr>
        <xdr:cNvSpPr txBox="1"/>
      </xdr:nvSpPr>
      <xdr:spPr>
        <a:xfrm>
          <a:off x="8582025" y="12823825"/>
          <a:ext cx="2667000" cy="2032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游ゴシック" panose="020B0400000000000000" pitchFamily="50" charset="-128"/>
              <a:ea typeface="游ゴシック" panose="020B0400000000000000" pitchFamily="50" charset="-128"/>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職業紹介手数料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等</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を申請する場合は</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100" b="1">
              <a:latin typeface="游ゴシック" panose="020B0400000000000000" pitchFamily="50" charset="-128"/>
              <a:ea typeface="游ゴシック" panose="020B0400000000000000" pitchFamily="50" charset="-128"/>
            </a:rPr>
            <a:t>検収調書入力欄が</a:t>
          </a:r>
          <a:r>
            <a:rPr kumimoji="1" lang="ja-JP" altLang="en-US" sz="1100" b="1" u="sng">
              <a:latin typeface="游ゴシック" panose="020B0400000000000000" pitchFamily="50" charset="-128"/>
              <a:ea typeface="游ゴシック" panose="020B0400000000000000" pitchFamily="50" charset="-128"/>
            </a:rPr>
            <a:t>１３１行目</a:t>
          </a:r>
          <a:r>
            <a:rPr kumimoji="1" lang="ja-JP" altLang="en-US" sz="1100" b="1">
              <a:latin typeface="游ゴシック" panose="020B0400000000000000" pitchFamily="50" charset="-128"/>
              <a:ea typeface="游ゴシック" panose="020B0400000000000000" pitchFamily="50" charset="-128"/>
            </a:rPr>
            <a:t>にあります。</a:t>
          </a:r>
          <a:endParaRPr kumimoji="1" lang="en-US" altLang="ja-JP" sz="1100" b="1">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必ずご入力をお願いいたします。</a:t>
          </a:r>
          <a:endParaRPr lang="ja-JP" altLang="ja-JP" sz="1100">
            <a:effectLst/>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59</xdr:col>
      <xdr:colOff>76200</xdr:colOff>
      <xdr:row>19</xdr:row>
      <xdr:rowOff>47624</xdr:rowOff>
    </xdr:from>
    <xdr:to>
      <xdr:col>75</xdr:col>
      <xdr:colOff>161925</xdr:colOff>
      <xdr:row>26</xdr:row>
      <xdr:rowOff>9524</xdr:rowOff>
    </xdr:to>
    <xdr:sp macro="" textlink="">
      <xdr:nvSpPr>
        <xdr:cNvPr id="4" name="テキスト ボックス 3">
          <a:extLst>
            <a:ext uri="{FF2B5EF4-FFF2-40B4-BE49-F238E27FC236}">
              <a16:creationId xmlns:a16="http://schemas.microsoft.com/office/drawing/2014/main" id="{BAC297B5-D6E2-4106-95BD-F8C76EC33548}"/>
            </a:ext>
          </a:extLst>
        </xdr:cNvPr>
        <xdr:cNvSpPr txBox="1"/>
      </xdr:nvSpPr>
      <xdr:spPr>
        <a:xfrm>
          <a:off x="11344275" y="4714874"/>
          <a:ext cx="2981325" cy="16287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200" b="1">
              <a:effectLst/>
              <a:latin typeface="游ゴシック" panose="020B0400000000000000" pitchFamily="50" charset="-128"/>
              <a:ea typeface="游ゴシック" panose="020B0400000000000000" pitchFamily="50" charset="-128"/>
            </a:rPr>
            <a:t>・法定福利費を申請する場合は、別途ご提出いただく指定様式に各職員の給与および賞与に係る法定福利費の合計金額となるように記入してください。</a:t>
          </a:r>
          <a:endParaRPr lang="en-US" altLang="ja-JP" sz="1200" b="1">
            <a:effectLst/>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okudosaburo@abc" TargetMode="External"/><Relationship Id="rId1" Type="http://schemas.openxmlformats.org/officeDocument/2006/relationships/hyperlink" Target="mailto:kokudoziro@abc"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A8721-3BD4-4DFD-9C72-626DB5DFEDD2}">
  <sheetPr>
    <tabColor rgb="FFFF0000"/>
    <pageSetUpPr fitToPage="1"/>
  </sheetPr>
  <dimension ref="A1:BL134"/>
  <sheetViews>
    <sheetView tabSelected="1" view="pageBreakPreview" zoomScaleSheetLayoutView="100" workbookViewId="0"/>
  </sheetViews>
  <sheetFormatPr defaultColWidth="9" defaultRowHeight="18.75"/>
  <cols>
    <col min="1" max="1" width="3.28515625" style="1" customWidth="1"/>
    <col min="2" max="2" width="2.42578125" style="8" customWidth="1"/>
    <col min="3" max="16" width="2.42578125" style="1" customWidth="1"/>
    <col min="17" max="17" width="3.140625" style="1" customWidth="1"/>
    <col min="18" max="21" width="2.42578125" style="1" customWidth="1"/>
    <col min="22" max="22" width="4.42578125" style="1" customWidth="1"/>
    <col min="23" max="23" width="2.42578125" style="1" customWidth="1"/>
    <col min="24" max="24" width="3" style="1" customWidth="1"/>
    <col min="25" max="27" width="2.42578125" style="1" customWidth="1"/>
    <col min="28" max="31" width="3.42578125" style="1" customWidth="1"/>
    <col min="32" max="37" width="2.42578125" style="1" customWidth="1"/>
    <col min="38" max="38" width="3.140625" style="1" customWidth="1"/>
    <col min="39" max="100" width="2.42578125" style="1" customWidth="1"/>
    <col min="101" max="101" width="9" style="1" customWidth="1"/>
    <col min="102" max="16384" width="9" style="1"/>
  </cols>
  <sheetData>
    <row r="1" spans="2:63" ht="27" customHeight="1">
      <c r="B1" s="285" t="s">
        <v>0</v>
      </c>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285"/>
      <c r="AJ1" s="285"/>
      <c r="AK1" s="285"/>
      <c r="AL1" s="285"/>
      <c r="AM1" s="285"/>
      <c r="AN1" s="285"/>
      <c r="AO1" s="285"/>
      <c r="AP1" s="285"/>
      <c r="AQ1" s="285"/>
      <c r="AR1" s="285"/>
      <c r="AS1" s="285"/>
      <c r="AT1" s="285"/>
      <c r="AU1" s="285"/>
      <c r="AV1" s="285"/>
      <c r="AW1" s="285"/>
      <c r="AX1" s="285"/>
    </row>
    <row r="2" spans="2:63">
      <c r="B2" s="2"/>
      <c r="C2" s="3"/>
      <c r="D2" s="3"/>
      <c r="E2" s="3"/>
      <c r="F2" s="3"/>
      <c r="G2" s="3"/>
      <c r="H2" s="3"/>
      <c r="I2" s="3"/>
      <c r="J2" s="3"/>
      <c r="K2" s="3"/>
      <c r="L2" s="3"/>
      <c r="M2" s="3"/>
      <c r="N2" s="3"/>
      <c r="O2" s="3"/>
      <c r="P2" s="3"/>
      <c r="Q2" s="3"/>
      <c r="R2" s="3"/>
      <c r="S2" s="3"/>
      <c r="T2" s="3"/>
      <c r="U2" s="3"/>
      <c r="V2" s="3"/>
      <c r="W2" s="3"/>
      <c r="X2" s="3"/>
      <c r="Y2" s="3"/>
      <c r="Z2" s="3"/>
      <c r="AA2" s="274" t="s">
        <v>1</v>
      </c>
      <c r="AB2" s="274"/>
      <c r="AC2" s="274"/>
      <c r="AD2" s="274"/>
      <c r="AE2" s="274"/>
      <c r="AF2" s="274"/>
      <c r="AG2" s="286" t="s">
        <v>2</v>
      </c>
      <c r="AH2" s="286"/>
      <c r="AI2" s="286"/>
      <c r="AJ2" s="286"/>
      <c r="AK2" s="286"/>
      <c r="AL2" s="286"/>
      <c r="AM2" s="286"/>
      <c r="AN2" s="286"/>
      <c r="AO2" s="286"/>
      <c r="AP2" s="286"/>
      <c r="AQ2" s="286"/>
      <c r="AR2" s="286"/>
      <c r="AS2" s="286"/>
      <c r="AT2" s="286"/>
      <c r="AU2" s="286"/>
      <c r="AV2" s="286"/>
      <c r="AW2" s="286"/>
      <c r="AX2" s="286"/>
      <c r="AY2" s="3"/>
      <c r="AZ2" s="3"/>
      <c r="BA2" s="3"/>
      <c r="BB2" s="3"/>
      <c r="BC2" s="3"/>
      <c r="BD2" s="3"/>
      <c r="BE2" s="3"/>
      <c r="BF2" s="3"/>
    </row>
    <row r="3" spans="2:63">
      <c r="B3" s="105" t="s">
        <v>3</v>
      </c>
      <c r="C3" s="106"/>
      <c r="D3" s="106"/>
      <c r="E3" s="107"/>
      <c r="F3" s="275"/>
      <c r="G3" s="276"/>
      <c r="H3" s="276"/>
      <c r="I3" s="276"/>
      <c r="J3" s="276"/>
      <c r="K3" s="276"/>
      <c r="L3" s="276"/>
      <c r="M3" s="276"/>
      <c r="N3" s="276"/>
      <c r="O3" s="276"/>
      <c r="P3" s="276"/>
      <c r="Q3" s="276"/>
      <c r="R3" s="276"/>
      <c r="S3" s="276"/>
      <c r="T3" s="276"/>
      <c r="U3" s="276"/>
      <c r="V3" s="276"/>
      <c r="W3" s="276"/>
      <c r="X3" s="277"/>
      <c r="Y3" s="3"/>
      <c r="Z3" s="3"/>
      <c r="AA3" s="274" t="s">
        <v>4</v>
      </c>
      <c r="AB3" s="274"/>
      <c r="AC3" s="274"/>
      <c r="AD3" s="274"/>
      <c r="AE3" s="274" t="s">
        <v>5</v>
      </c>
      <c r="AF3" s="274"/>
      <c r="AG3" s="218" t="s">
        <v>6</v>
      </c>
      <c r="AH3" s="218"/>
      <c r="AI3" s="218"/>
      <c r="AJ3" s="218"/>
      <c r="AK3" s="218"/>
      <c r="AL3" s="218"/>
      <c r="AM3" s="218"/>
      <c r="AN3" s="218"/>
      <c r="AO3" s="218"/>
      <c r="AP3" s="218"/>
      <c r="AQ3" s="218"/>
      <c r="AR3" s="218"/>
      <c r="AS3" s="218"/>
      <c r="AT3" s="218"/>
      <c r="AU3" s="218"/>
      <c r="AV3" s="218"/>
      <c r="AW3" s="218"/>
      <c r="AX3" s="218"/>
      <c r="AY3" s="3"/>
      <c r="AZ3" s="3"/>
      <c r="BA3" s="3"/>
      <c r="BB3" s="3"/>
      <c r="BC3" s="3"/>
      <c r="BD3" s="3"/>
      <c r="BE3" s="3"/>
      <c r="BF3" s="3"/>
    </row>
    <row r="4" spans="2:63">
      <c r="B4" s="105" t="s">
        <v>7</v>
      </c>
      <c r="C4" s="106"/>
      <c r="D4" s="106"/>
      <c r="E4" s="107"/>
      <c r="F4" s="287" t="s">
        <v>8</v>
      </c>
      <c r="G4" s="288"/>
      <c r="H4" s="288"/>
      <c r="I4" s="288"/>
      <c r="J4" s="288"/>
      <c r="K4" s="288"/>
      <c r="L4" s="288"/>
      <c r="M4" s="288"/>
      <c r="N4" s="288"/>
      <c r="O4" s="288"/>
      <c r="P4" s="288"/>
      <c r="Q4" s="288"/>
      <c r="R4" s="288"/>
      <c r="S4" s="288"/>
      <c r="T4" s="288"/>
      <c r="U4" s="288"/>
      <c r="V4" s="288"/>
      <c r="W4" s="288"/>
      <c r="X4" s="289"/>
      <c r="Y4" s="3"/>
      <c r="Z4" s="3"/>
      <c r="AA4" s="274"/>
      <c r="AB4" s="274"/>
      <c r="AC4" s="274"/>
      <c r="AD4" s="274"/>
      <c r="AE4" s="274" t="s">
        <v>9</v>
      </c>
      <c r="AF4" s="274"/>
      <c r="AG4" s="218" t="s">
        <v>10</v>
      </c>
      <c r="AH4" s="218"/>
      <c r="AI4" s="218"/>
      <c r="AJ4" s="218"/>
      <c r="AK4" s="218"/>
      <c r="AL4" s="218"/>
      <c r="AM4" s="218"/>
      <c r="AN4" s="218"/>
      <c r="AO4" s="218"/>
      <c r="AP4" s="218"/>
      <c r="AQ4" s="218"/>
      <c r="AR4" s="218"/>
      <c r="AS4" s="218"/>
      <c r="AT4" s="218"/>
      <c r="AU4" s="218"/>
      <c r="AV4" s="218"/>
      <c r="AW4" s="218"/>
      <c r="AX4" s="218"/>
      <c r="AY4" s="3"/>
      <c r="AZ4" s="3"/>
      <c r="BA4" s="3"/>
      <c r="BB4" s="3"/>
      <c r="BC4" s="3"/>
      <c r="BD4" s="3"/>
      <c r="BE4" s="3"/>
      <c r="BF4" s="3"/>
    </row>
    <row r="5" spans="2:63">
      <c r="B5" s="105" t="s">
        <v>5</v>
      </c>
      <c r="C5" s="106"/>
      <c r="D5" s="106"/>
      <c r="E5" s="107"/>
      <c r="F5" s="275" t="s">
        <v>6</v>
      </c>
      <c r="G5" s="276"/>
      <c r="H5" s="276"/>
      <c r="I5" s="276"/>
      <c r="J5" s="276"/>
      <c r="K5" s="276"/>
      <c r="L5" s="276"/>
      <c r="M5" s="276"/>
      <c r="N5" s="276"/>
      <c r="O5" s="276"/>
      <c r="P5" s="276"/>
      <c r="Q5" s="276"/>
      <c r="R5" s="276"/>
      <c r="S5" s="276"/>
      <c r="T5" s="276"/>
      <c r="U5" s="276"/>
      <c r="V5" s="276"/>
      <c r="W5" s="276"/>
      <c r="X5" s="277"/>
      <c r="Y5" s="3"/>
      <c r="Z5" s="3"/>
      <c r="AA5" s="274" t="s">
        <v>11</v>
      </c>
      <c r="AB5" s="274"/>
      <c r="AC5" s="274"/>
      <c r="AD5" s="274"/>
      <c r="AE5" s="274" t="s">
        <v>12</v>
      </c>
      <c r="AF5" s="274"/>
      <c r="AG5" s="218" t="s">
        <v>13</v>
      </c>
      <c r="AH5" s="218"/>
      <c r="AI5" s="218"/>
      <c r="AJ5" s="218"/>
      <c r="AK5" s="218"/>
      <c r="AL5" s="218"/>
      <c r="AM5" s="218"/>
      <c r="AN5" s="218"/>
      <c r="AO5" s="218"/>
      <c r="AP5" s="218"/>
      <c r="AQ5" s="218"/>
      <c r="AR5" s="218"/>
      <c r="AS5" s="218"/>
      <c r="AT5" s="218"/>
      <c r="AU5" s="218"/>
      <c r="AV5" s="218"/>
      <c r="AW5" s="218"/>
      <c r="AX5" s="218"/>
      <c r="AY5" s="3"/>
      <c r="AZ5" s="3"/>
      <c r="BA5" s="3"/>
      <c r="BB5" s="3"/>
      <c r="BC5" s="3"/>
      <c r="BD5" s="3"/>
      <c r="BE5" s="3"/>
      <c r="BF5" s="3"/>
    </row>
    <row r="6" spans="2:63">
      <c r="B6" s="291" t="s">
        <v>14</v>
      </c>
      <c r="C6" s="292"/>
      <c r="D6" s="292"/>
      <c r="E6" s="293"/>
      <c r="F6" s="275" t="s">
        <v>15</v>
      </c>
      <c r="G6" s="276"/>
      <c r="H6" s="276"/>
      <c r="I6" s="276"/>
      <c r="J6" s="276"/>
      <c r="K6" s="276"/>
      <c r="L6" s="276"/>
      <c r="M6" s="276"/>
      <c r="N6" s="276"/>
      <c r="O6" s="276"/>
      <c r="P6" s="276"/>
      <c r="Q6" s="276"/>
      <c r="R6" s="276"/>
      <c r="S6" s="276"/>
      <c r="T6" s="276"/>
      <c r="U6" s="276"/>
      <c r="V6" s="276"/>
      <c r="W6" s="276"/>
      <c r="X6" s="277"/>
      <c r="Y6" s="3"/>
      <c r="Z6" s="3"/>
      <c r="AA6" s="274"/>
      <c r="AB6" s="274"/>
      <c r="AC6" s="274"/>
      <c r="AD6" s="274"/>
      <c r="AE6" s="274" t="s">
        <v>9</v>
      </c>
      <c r="AF6" s="274"/>
      <c r="AG6" s="218" t="s">
        <v>16</v>
      </c>
      <c r="AH6" s="218"/>
      <c r="AI6" s="218"/>
      <c r="AJ6" s="218"/>
      <c r="AK6" s="218"/>
      <c r="AL6" s="218"/>
      <c r="AM6" s="218"/>
      <c r="AN6" s="218"/>
      <c r="AO6" s="218"/>
      <c r="AP6" s="218"/>
      <c r="AQ6" s="218"/>
      <c r="AR6" s="218"/>
      <c r="AS6" s="218"/>
      <c r="AT6" s="218"/>
      <c r="AU6" s="218"/>
      <c r="AV6" s="218"/>
      <c r="AW6" s="218"/>
      <c r="AX6" s="218"/>
      <c r="AY6" s="3"/>
      <c r="AZ6" s="3"/>
      <c r="BA6" s="3"/>
      <c r="BB6" s="3"/>
      <c r="BC6" s="3"/>
      <c r="BD6" s="3"/>
      <c r="BE6" s="3"/>
      <c r="BF6" s="3"/>
    </row>
    <row r="7" spans="2:63">
      <c r="B7" s="274" t="s">
        <v>17</v>
      </c>
      <c r="C7" s="274"/>
      <c r="D7" s="274"/>
      <c r="E7" s="274"/>
      <c r="F7" s="218" t="s">
        <v>18</v>
      </c>
      <c r="G7" s="218"/>
      <c r="H7" s="218"/>
      <c r="I7" s="218"/>
      <c r="J7" s="218"/>
      <c r="K7" s="218"/>
      <c r="L7" s="218"/>
      <c r="M7" s="218"/>
      <c r="N7" s="218"/>
      <c r="O7" s="218"/>
      <c r="P7" s="218"/>
      <c r="Q7" s="218"/>
      <c r="R7" s="218"/>
      <c r="S7" s="218"/>
      <c r="T7" s="218"/>
      <c r="U7" s="218"/>
      <c r="V7" s="218"/>
      <c r="W7" s="218"/>
      <c r="X7" s="218"/>
      <c r="Y7" s="3"/>
      <c r="Z7" s="3"/>
      <c r="AA7" s="274" t="s">
        <v>19</v>
      </c>
      <c r="AB7" s="274"/>
      <c r="AC7" s="274"/>
      <c r="AD7" s="274"/>
      <c r="AE7" s="274"/>
      <c r="AF7" s="274"/>
      <c r="AG7" s="275" t="s">
        <v>20</v>
      </c>
      <c r="AH7" s="276"/>
      <c r="AI7" s="276"/>
      <c r="AJ7" s="276"/>
      <c r="AK7" s="276"/>
      <c r="AL7" s="276"/>
      <c r="AM7" s="277"/>
      <c r="AN7" s="105" t="s">
        <v>21</v>
      </c>
      <c r="AO7" s="106"/>
      <c r="AP7" s="106"/>
      <c r="AQ7" s="106"/>
      <c r="AR7" s="107"/>
      <c r="AS7" s="295" t="s">
        <v>22</v>
      </c>
      <c r="AT7" s="296"/>
      <c r="AU7" s="296"/>
      <c r="AV7" s="296"/>
      <c r="AW7" s="296"/>
      <c r="AX7" s="296"/>
      <c r="AY7" s="3"/>
      <c r="AZ7" s="3"/>
      <c r="BA7" s="3"/>
      <c r="BB7" s="3"/>
      <c r="BC7" s="3"/>
      <c r="BD7" s="3"/>
      <c r="BE7" s="3"/>
      <c r="BF7" s="3"/>
    </row>
    <row r="8" spans="2:63">
      <c r="B8" s="274" t="s">
        <v>23</v>
      </c>
      <c r="C8" s="274"/>
      <c r="D8" s="274"/>
      <c r="E8" s="274"/>
      <c r="F8" s="294">
        <v>46023</v>
      </c>
      <c r="G8" s="218"/>
      <c r="H8" s="218"/>
      <c r="I8" s="218"/>
      <c r="J8" s="218"/>
      <c r="K8" s="218"/>
      <c r="L8" s="218"/>
      <c r="M8" s="218"/>
      <c r="N8" s="218"/>
      <c r="O8" s="218"/>
      <c r="P8" s="218"/>
      <c r="Q8" s="218"/>
      <c r="R8" s="218"/>
      <c r="S8" s="218"/>
      <c r="T8" s="218"/>
      <c r="U8" s="218"/>
      <c r="V8" s="218"/>
      <c r="W8" s="218"/>
      <c r="X8" s="218"/>
      <c r="Y8" s="3"/>
      <c r="Z8" s="3"/>
      <c r="AA8" s="274" t="s">
        <v>24</v>
      </c>
      <c r="AB8" s="274"/>
      <c r="AC8" s="274"/>
      <c r="AD8" s="274"/>
      <c r="AE8" s="274"/>
      <c r="AF8" s="274"/>
      <c r="AG8" s="275" t="s">
        <v>25</v>
      </c>
      <c r="AH8" s="276"/>
      <c r="AI8" s="276"/>
      <c r="AJ8" s="276"/>
      <c r="AK8" s="276"/>
      <c r="AL8" s="276"/>
      <c r="AM8" s="277"/>
      <c r="AN8" s="105" t="s">
        <v>26</v>
      </c>
      <c r="AO8" s="106"/>
      <c r="AP8" s="106"/>
      <c r="AQ8" s="106"/>
      <c r="AR8" s="107"/>
      <c r="AS8" s="295" t="s">
        <v>27</v>
      </c>
      <c r="AT8" s="296"/>
      <c r="AU8" s="296"/>
      <c r="AV8" s="296"/>
      <c r="AW8" s="296"/>
      <c r="AX8" s="296"/>
      <c r="AY8" s="3"/>
      <c r="AZ8" s="3"/>
      <c r="BA8" s="3"/>
      <c r="BB8" s="3"/>
      <c r="BC8" s="3"/>
      <c r="BD8" s="3"/>
      <c r="BE8" s="3"/>
      <c r="BF8" s="3"/>
    </row>
    <row r="9" spans="2:63">
      <c r="B9" s="2"/>
      <c r="C9" s="3"/>
      <c r="D9" s="3"/>
      <c r="E9" s="3"/>
      <c r="F9" s="3"/>
      <c r="G9" s="3"/>
      <c r="H9" s="3"/>
      <c r="I9" s="3"/>
      <c r="J9" s="3"/>
      <c r="K9" s="3"/>
      <c r="L9" s="3"/>
      <c r="M9" s="3"/>
      <c r="N9" s="3"/>
      <c r="O9" s="3"/>
      <c r="P9" s="3"/>
      <c r="Q9" s="3"/>
      <c r="R9" s="3"/>
      <c r="S9" s="3"/>
      <c r="T9" s="3"/>
      <c r="U9" s="3"/>
      <c r="V9" s="3"/>
      <c r="W9" s="3"/>
      <c r="X9" s="3"/>
      <c r="Y9" s="3"/>
      <c r="Z9" s="3"/>
      <c r="AA9" s="274" t="s">
        <v>28</v>
      </c>
      <c r="AB9" s="274"/>
      <c r="AC9" s="274"/>
      <c r="AD9" s="274"/>
      <c r="AE9" s="274"/>
      <c r="AF9" s="274"/>
      <c r="AG9" s="275" t="s">
        <v>29</v>
      </c>
      <c r="AH9" s="276"/>
      <c r="AI9" s="276"/>
      <c r="AJ9" s="276"/>
      <c r="AK9" s="276"/>
      <c r="AL9" s="276"/>
      <c r="AM9" s="276"/>
      <c r="AN9" s="276"/>
      <c r="AO9" s="276"/>
      <c r="AP9" s="276"/>
      <c r="AQ9" s="276"/>
      <c r="AR9" s="276"/>
      <c r="AS9" s="276"/>
      <c r="AT9" s="276"/>
      <c r="AU9" s="276"/>
      <c r="AV9" s="276"/>
      <c r="AW9" s="276"/>
      <c r="AX9" s="277"/>
      <c r="AY9" s="3"/>
      <c r="AZ9" s="3"/>
      <c r="BA9" s="3"/>
      <c r="BB9" s="3"/>
      <c r="BC9" s="3"/>
      <c r="BD9" s="3"/>
      <c r="BE9" s="3"/>
      <c r="BF9" s="3"/>
    </row>
    <row r="10" spans="2:63">
      <c r="B10" s="2"/>
      <c r="C10" s="3"/>
      <c r="D10" s="3"/>
      <c r="E10" s="3"/>
      <c r="F10" s="3"/>
      <c r="G10" s="3"/>
      <c r="H10" s="3"/>
      <c r="I10" s="3"/>
      <c r="J10" s="3"/>
      <c r="K10" s="3"/>
      <c r="L10" s="3"/>
      <c r="M10" s="3"/>
      <c r="N10" s="3"/>
      <c r="O10" s="3"/>
      <c r="P10" s="3"/>
      <c r="Q10" s="3"/>
      <c r="R10" s="3"/>
      <c r="S10" s="3"/>
      <c r="T10" s="3"/>
      <c r="U10" s="3"/>
      <c r="V10" s="3"/>
      <c r="W10" s="3"/>
      <c r="X10" s="3"/>
      <c r="Y10" s="3"/>
      <c r="Z10" s="3"/>
      <c r="AA10" s="274" t="s">
        <v>30</v>
      </c>
      <c r="AB10" s="274"/>
      <c r="AC10" s="274"/>
      <c r="AD10" s="274"/>
      <c r="AE10" s="274"/>
      <c r="AF10" s="274"/>
      <c r="AG10" s="278" t="s">
        <v>31</v>
      </c>
      <c r="AH10" s="279"/>
      <c r="AI10" s="279"/>
      <c r="AJ10" s="279"/>
      <c r="AK10" s="279"/>
      <c r="AL10" s="279"/>
      <c r="AM10" s="279"/>
      <c r="AN10" s="279"/>
      <c r="AO10" s="279"/>
      <c r="AP10" s="279"/>
      <c r="AQ10" s="279"/>
      <c r="AR10" s="279"/>
      <c r="AS10" s="279"/>
      <c r="AT10" s="279"/>
      <c r="AU10" s="279"/>
      <c r="AV10" s="279"/>
      <c r="AW10" s="279"/>
      <c r="AX10" s="280"/>
      <c r="AY10" s="3"/>
      <c r="AZ10" s="3"/>
      <c r="BA10" s="3"/>
      <c r="BB10" s="3"/>
      <c r="BC10" s="3"/>
      <c r="BD10" s="3"/>
      <c r="BE10" s="3"/>
      <c r="BF10" s="3"/>
    </row>
    <row r="11" spans="2:63">
      <c r="B11" s="281" t="s">
        <v>32</v>
      </c>
      <c r="C11" s="282"/>
      <c r="D11" s="282"/>
      <c r="E11" s="282"/>
      <c r="F11" s="282"/>
      <c r="G11" s="282"/>
      <c r="H11" s="282"/>
      <c r="I11" s="282"/>
      <c r="J11" s="282"/>
      <c r="K11" s="282"/>
      <c r="L11" s="282"/>
      <c r="M11" s="282"/>
      <c r="N11" s="282"/>
      <c r="O11" s="282"/>
      <c r="P11" s="282"/>
      <c r="Q11" s="282"/>
      <c r="R11" s="282"/>
      <c r="S11" s="282"/>
      <c r="T11" s="283" t="s">
        <v>33</v>
      </c>
      <c r="U11" s="283"/>
      <c r="V11" s="283"/>
      <c r="W11" s="283"/>
      <c r="X11" s="284"/>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row>
    <row r="12" spans="2:63">
      <c r="B12" s="281" t="s">
        <v>34</v>
      </c>
      <c r="C12" s="282"/>
      <c r="D12" s="282"/>
      <c r="E12" s="282"/>
      <c r="F12" s="282"/>
      <c r="G12" s="282"/>
      <c r="H12" s="282"/>
      <c r="I12" s="282"/>
      <c r="J12" s="282"/>
      <c r="K12" s="282"/>
      <c r="L12" s="282"/>
      <c r="M12" s="282"/>
      <c r="N12" s="282"/>
      <c r="O12" s="282"/>
      <c r="P12" s="282"/>
      <c r="Q12" s="282"/>
      <c r="R12" s="282"/>
      <c r="S12" s="282"/>
      <c r="T12" s="256">
        <v>3000000</v>
      </c>
      <c r="U12" s="256"/>
      <c r="V12" s="256"/>
      <c r="W12" s="256"/>
      <c r="X12" s="257"/>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4" t="s">
        <v>35</v>
      </c>
      <c r="BH12" s="4"/>
      <c r="BI12" s="4"/>
      <c r="BJ12" s="4"/>
      <c r="BK12" s="4"/>
    </row>
    <row r="13" spans="2:63" ht="19.5">
      <c r="B13" s="258" t="s">
        <v>36</v>
      </c>
      <c r="C13" s="259"/>
      <c r="D13" s="259"/>
      <c r="E13" s="259"/>
      <c r="F13" s="259"/>
      <c r="G13" s="259"/>
      <c r="H13" s="259"/>
      <c r="I13" s="259"/>
      <c r="J13" s="259"/>
      <c r="K13" s="259"/>
      <c r="L13" s="259"/>
      <c r="M13" s="259"/>
      <c r="N13" s="259"/>
      <c r="O13" s="260"/>
      <c r="P13" s="264" t="s">
        <v>37</v>
      </c>
      <c r="Q13" s="265"/>
      <c r="R13" s="265"/>
      <c r="S13" s="265"/>
      <c r="T13" s="266">
        <v>15</v>
      </c>
      <c r="U13" s="267"/>
      <c r="V13" s="267"/>
      <c r="W13" s="268"/>
      <c r="X13" s="5" t="s">
        <v>38</v>
      </c>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4" t="s">
        <v>33</v>
      </c>
      <c r="BH13" s="4"/>
      <c r="BI13" s="4"/>
      <c r="BJ13" s="4"/>
      <c r="BK13" s="4"/>
    </row>
    <row r="14" spans="2:63" ht="19.5">
      <c r="B14" s="261"/>
      <c r="C14" s="262"/>
      <c r="D14" s="262"/>
      <c r="E14" s="262"/>
      <c r="F14" s="262"/>
      <c r="G14" s="262"/>
      <c r="H14" s="262"/>
      <c r="I14" s="262"/>
      <c r="J14" s="262"/>
      <c r="K14" s="262"/>
      <c r="L14" s="262"/>
      <c r="M14" s="262"/>
      <c r="N14" s="262"/>
      <c r="O14" s="263"/>
      <c r="P14" s="269" t="s">
        <v>39</v>
      </c>
      <c r="Q14" s="270"/>
      <c r="R14" s="270"/>
      <c r="S14" s="270"/>
      <c r="T14" s="271">
        <v>13</v>
      </c>
      <c r="U14" s="272"/>
      <c r="V14" s="272"/>
      <c r="W14" s="273"/>
      <c r="X14" s="6" t="s">
        <v>38</v>
      </c>
      <c r="Y14" s="248" t="s">
        <v>40</v>
      </c>
      <c r="Z14" s="249"/>
      <c r="AA14" s="249"/>
      <c r="AB14" s="249"/>
      <c r="AC14" s="249"/>
      <c r="AD14" s="249"/>
      <c r="AE14" s="249"/>
      <c r="AF14" s="249"/>
      <c r="AG14" s="249"/>
      <c r="AH14" s="249"/>
      <c r="AI14" s="250">
        <v>1</v>
      </c>
      <c r="AJ14" s="251"/>
      <c r="AK14" s="7" t="s">
        <v>38</v>
      </c>
      <c r="BG14" s="4"/>
      <c r="BH14" s="4"/>
      <c r="BI14" s="4"/>
      <c r="BJ14" s="4"/>
      <c r="BK14" s="4"/>
    </row>
    <row r="15" spans="2:63" ht="19.5">
      <c r="B15" s="134" t="s">
        <v>41</v>
      </c>
      <c r="C15" s="135"/>
      <c r="D15" s="135"/>
      <c r="E15" s="135"/>
      <c r="F15" s="135"/>
      <c r="G15" s="135"/>
      <c r="H15" s="135"/>
      <c r="I15" s="135"/>
      <c r="J15" s="135"/>
      <c r="K15" s="135"/>
      <c r="L15" s="135"/>
      <c r="M15" s="135"/>
      <c r="N15" s="135"/>
      <c r="O15" s="135"/>
      <c r="P15" s="135"/>
      <c r="Q15" s="135"/>
      <c r="R15" s="135"/>
      <c r="S15" s="135"/>
      <c r="T15" s="250">
        <v>0</v>
      </c>
      <c r="U15" s="252"/>
      <c r="V15" s="252"/>
      <c r="W15" s="251"/>
      <c r="X15" s="7" t="s">
        <v>38</v>
      </c>
      <c r="Y15" s="134" t="s">
        <v>42</v>
      </c>
      <c r="Z15" s="135"/>
      <c r="AA15" s="135"/>
      <c r="AB15" s="135"/>
      <c r="AC15" s="135"/>
      <c r="AD15" s="135"/>
      <c r="AE15" s="135"/>
      <c r="AF15" s="135"/>
      <c r="AG15" s="135"/>
      <c r="AH15" s="253"/>
      <c r="AI15" s="254">
        <f>AI14+T15</f>
        <v>1</v>
      </c>
      <c r="AJ15" s="255"/>
      <c r="AK15" s="7" t="s">
        <v>38</v>
      </c>
      <c r="AL15" s="235" t="s">
        <v>43</v>
      </c>
      <c r="AM15" s="236"/>
      <c r="AN15" s="236"/>
      <c r="AO15" s="236"/>
      <c r="AP15" s="236"/>
      <c r="AQ15" s="236"/>
      <c r="AR15" s="236"/>
      <c r="AS15" s="236"/>
      <c r="AT15" s="236"/>
      <c r="AU15" s="237">
        <f>AI15/(T14+T15)</f>
        <v>7.6923076923076927E-2</v>
      </c>
      <c r="AV15" s="237"/>
      <c r="AW15" s="238"/>
      <c r="AX15" s="239" t="s">
        <v>44</v>
      </c>
      <c r="AY15" s="240"/>
      <c r="AZ15" s="240"/>
      <c r="BA15" s="240"/>
      <c r="BB15" s="240"/>
      <c r="BC15" s="242" t="str">
        <f>IF(AI15&gt;=2,"100％","50％")</f>
        <v>50％</v>
      </c>
      <c r="BD15" s="242"/>
      <c r="BE15" s="242"/>
      <c r="BF15" s="243"/>
      <c r="BG15" s="4"/>
      <c r="BH15" s="4"/>
      <c r="BI15" s="4"/>
      <c r="BJ15" s="4"/>
      <c r="BK15" s="4"/>
    </row>
    <row r="16" spans="2:63">
      <c r="B16" s="244" t="s">
        <v>45</v>
      </c>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244"/>
      <c r="AO16" s="244"/>
      <c r="AP16" s="244"/>
      <c r="AQ16" s="244"/>
      <c r="AR16" s="244"/>
      <c r="AS16" s="244"/>
      <c r="AT16" s="244"/>
      <c r="AU16" s="244"/>
      <c r="AV16" s="244"/>
      <c r="AW16" s="244"/>
      <c r="AX16" s="244"/>
      <c r="AY16" s="244"/>
      <c r="AZ16" s="244"/>
      <c r="BA16" s="244"/>
    </row>
    <row r="17" spans="2:51" ht="19.5">
      <c r="S17" s="9"/>
      <c r="AD17" s="10"/>
      <c r="AE17" s="10"/>
      <c r="AF17" s="11"/>
      <c r="AG17" s="12"/>
      <c r="AH17" s="9"/>
      <c r="AI17" s="9"/>
      <c r="AJ17" s="9"/>
      <c r="AK17" s="9"/>
      <c r="AL17" s="9"/>
      <c r="AM17" s="9"/>
      <c r="AN17" s="9"/>
      <c r="AO17" s="9"/>
      <c r="AP17" s="9"/>
      <c r="AQ17" s="9"/>
      <c r="AR17" s="9"/>
      <c r="AS17" s="10"/>
      <c r="AT17" s="10"/>
      <c r="AU17" s="11"/>
    </row>
    <row r="18" spans="2:51">
      <c r="B18" s="172" t="s">
        <v>46</v>
      </c>
      <c r="C18" s="172"/>
      <c r="D18" s="172"/>
      <c r="E18" s="172"/>
      <c r="F18" s="172"/>
      <c r="G18" s="172"/>
      <c r="H18" s="241"/>
      <c r="I18" s="121" t="s">
        <v>47</v>
      </c>
      <c r="J18" s="121"/>
      <c r="K18" s="121"/>
      <c r="L18" s="121"/>
      <c r="M18" s="121"/>
      <c r="N18" s="245">
        <f>SUM(W21:AO40)*$BC$15</f>
        <v>1230000</v>
      </c>
      <c r="O18" s="246"/>
      <c r="P18" s="246"/>
      <c r="Q18" s="246"/>
      <c r="R18" s="246"/>
      <c r="S18" s="247"/>
      <c r="T18" s="13"/>
      <c r="U18" s="13"/>
      <c r="V18" s="13"/>
      <c r="W18" s="13"/>
      <c r="X18" s="13"/>
    </row>
    <row r="19" spans="2:51">
      <c r="B19" s="172" t="s">
        <v>48</v>
      </c>
      <c r="C19" s="172"/>
      <c r="D19" s="172"/>
      <c r="E19" s="172"/>
      <c r="F19" s="172"/>
      <c r="G19" s="172"/>
      <c r="H19" s="172"/>
      <c r="I19" s="172"/>
      <c r="J19" s="172"/>
      <c r="K19" s="172"/>
      <c r="L19" s="172"/>
      <c r="M19" s="172"/>
      <c r="N19" s="172"/>
      <c r="O19" s="172"/>
      <c r="P19" s="172"/>
      <c r="Q19" s="172"/>
      <c r="R19" s="172"/>
      <c r="T19" s="13"/>
      <c r="U19" s="13"/>
      <c r="V19" s="13"/>
      <c r="W19" s="13"/>
      <c r="X19" s="13"/>
    </row>
    <row r="20" spans="2:51">
      <c r="B20" s="91" t="s">
        <v>49</v>
      </c>
      <c r="C20" s="91"/>
      <c r="D20" s="102" t="s">
        <v>50</v>
      </c>
      <c r="E20" s="103"/>
      <c r="F20" s="103"/>
      <c r="G20" s="103"/>
      <c r="H20" s="104"/>
      <c r="I20" s="105" t="s">
        <v>51</v>
      </c>
      <c r="J20" s="106"/>
      <c r="K20" s="106"/>
      <c r="L20" s="107"/>
      <c r="M20" s="91" t="s">
        <v>52</v>
      </c>
      <c r="N20" s="91"/>
      <c r="O20" s="91"/>
      <c r="P20" s="91"/>
      <c r="Q20" s="91"/>
      <c r="R20" s="91" t="s">
        <v>53</v>
      </c>
      <c r="S20" s="91"/>
      <c r="T20" s="91"/>
      <c r="U20" s="91"/>
      <c r="V20" s="91"/>
      <c r="W20" s="91" t="s">
        <v>54</v>
      </c>
      <c r="X20" s="91"/>
      <c r="Y20" s="91"/>
      <c r="Z20" s="91"/>
      <c r="AA20" s="91"/>
      <c r="AB20" s="91"/>
      <c r="AC20" s="91"/>
      <c r="AD20" s="91"/>
      <c r="AE20" s="91"/>
      <c r="AF20" s="91" t="s">
        <v>55</v>
      </c>
      <c r="AG20" s="91"/>
      <c r="AH20" s="91"/>
      <c r="AI20" s="91"/>
      <c r="AJ20" s="91"/>
      <c r="AK20" s="91"/>
      <c r="AL20" s="91"/>
      <c r="AM20" s="91"/>
      <c r="AN20" s="91"/>
      <c r="AO20" s="120" t="s">
        <v>56</v>
      </c>
      <c r="AP20" s="120"/>
      <c r="AQ20" s="120"/>
      <c r="AR20" s="120"/>
      <c r="AS20" s="120"/>
      <c r="AT20" s="120"/>
      <c r="AU20" s="120"/>
      <c r="AV20" s="120"/>
      <c r="AW20" s="120"/>
      <c r="AX20" s="120"/>
      <c r="AY20" s="120"/>
    </row>
    <row r="21" spans="2:51">
      <c r="B21" s="89">
        <v>1</v>
      </c>
      <c r="C21" s="90"/>
      <c r="D21" s="96" t="s">
        <v>57</v>
      </c>
      <c r="E21" s="97"/>
      <c r="F21" s="97"/>
      <c r="G21" s="97"/>
      <c r="H21" s="98"/>
      <c r="I21" s="96" t="s">
        <v>58</v>
      </c>
      <c r="J21" s="97"/>
      <c r="K21" s="97"/>
      <c r="L21" s="98"/>
      <c r="M21" s="234">
        <v>45962</v>
      </c>
      <c r="N21" s="234"/>
      <c r="O21" s="234"/>
      <c r="P21" s="234"/>
      <c r="Q21" s="234"/>
      <c r="R21" s="233">
        <f>IF(M21="","",(IF(MONTH($F$8)=3,IF(MIN(2,((YEAR($F$8)-YEAR(M21))*12+MONTH($F$8)-MONTH(M21)+1))&gt;=1,MIN(2,((YEAR($F$8)-YEAR(M21))*12+MONTH($F$8)-MONTH(M21)+1)),""),IF(MIN(3,((YEAR($F$8)-YEAR(M21))*12+MONTH($F$8)+3-MONTH(M21))-1)&gt;=1,MIN(3,((YEAR($F$8)-YEAR(M21))*12+MONTH($F$8)+3-MONTH(M21))-1),""))))</f>
        <v>3</v>
      </c>
      <c r="S21" s="233"/>
      <c r="T21" s="233"/>
      <c r="U21" s="233"/>
      <c r="V21" s="233"/>
      <c r="W21" s="108">
        <v>380000</v>
      </c>
      <c r="X21" s="108"/>
      <c r="Y21" s="108"/>
      <c r="Z21" s="108"/>
      <c r="AA21" s="108"/>
      <c r="AB21" s="108"/>
      <c r="AC21" s="108"/>
      <c r="AD21" s="108"/>
      <c r="AE21" s="108"/>
      <c r="AF21" s="108"/>
      <c r="AG21" s="108"/>
      <c r="AH21" s="108"/>
      <c r="AI21" s="108"/>
      <c r="AJ21" s="108"/>
      <c r="AK21" s="108"/>
      <c r="AL21" s="108"/>
      <c r="AM21" s="108"/>
      <c r="AN21" s="108"/>
      <c r="AO21" s="120"/>
      <c r="AP21" s="120"/>
      <c r="AQ21" s="120"/>
      <c r="AR21" s="120"/>
      <c r="AS21" s="120"/>
      <c r="AT21" s="120"/>
      <c r="AU21" s="120"/>
      <c r="AV21" s="120"/>
      <c r="AW21" s="120"/>
      <c r="AX21" s="120"/>
      <c r="AY21" s="120"/>
    </row>
    <row r="22" spans="2:51">
      <c r="B22" s="89">
        <v>2</v>
      </c>
      <c r="C22" s="90"/>
      <c r="D22" s="96" t="s">
        <v>59</v>
      </c>
      <c r="E22" s="97"/>
      <c r="F22" s="97"/>
      <c r="G22" s="97"/>
      <c r="H22" s="98"/>
      <c r="I22" s="96" t="s">
        <v>58</v>
      </c>
      <c r="J22" s="97"/>
      <c r="K22" s="97"/>
      <c r="L22" s="98"/>
      <c r="M22" s="230">
        <v>45992</v>
      </c>
      <c r="N22" s="231"/>
      <c r="O22" s="231"/>
      <c r="P22" s="231"/>
      <c r="Q22" s="232"/>
      <c r="R22" s="233">
        <f t="shared" ref="R22:R40" si="0">IF(M22="","",(IF(MONTH($F$8)=3,IF(MIN(2,((YEAR($F$8)-YEAR(M22))*12+MONTH($F$8)-MONTH(M22)+1))&gt;=1,MIN(2,((YEAR($F$8)-YEAR(M22))*12+MONTH($F$8)-MONTH(M22)+1)),""),IF(MIN(3,((YEAR($F$8)-YEAR(M22))*12+MONTH($F$8)+3-MONTH(M22))-1)&gt;=1,MIN(3,((YEAR($F$8)-YEAR(M22))*12+MONTH($F$8)+3-MONTH(M22))-1),""))))</f>
        <v>3</v>
      </c>
      <c r="S22" s="233"/>
      <c r="T22" s="233"/>
      <c r="U22" s="233"/>
      <c r="V22" s="233"/>
      <c r="W22" s="108">
        <v>380000</v>
      </c>
      <c r="X22" s="108"/>
      <c r="Y22" s="108"/>
      <c r="Z22" s="108"/>
      <c r="AA22" s="108"/>
      <c r="AB22" s="108"/>
      <c r="AC22" s="108"/>
      <c r="AD22" s="108"/>
      <c r="AE22" s="108"/>
      <c r="AF22" s="108"/>
      <c r="AG22" s="108"/>
      <c r="AH22" s="108"/>
      <c r="AI22" s="108"/>
      <c r="AJ22" s="108"/>
      <c r="AK22" s="108"/>
      <c r="AL22" s="108"/>
      <c r="AM22" s="108"/>
      <c r="AN22" s="108"/>
      <c r="AO22" s="702"/>
      <c r="AP22" s="702"/>
      <c r="AQ22" s="702"/>
      <c r="AR22" s="702"/>
      <c r="AS22" s="702"/>
      <c r="AT22" s="702"/>
      <c r="AU22" s="702"/>
      <c r="AV22" s="702"/>
      <c r="AW22" s="702"/>
      <c r="AX22" s="702"/>
      <c r="AY22" s="702"/>
    </row>
    <row r="23" spans="2:51">
      <c r="B23" s="89">
        <v>3</v>
      </c>
      <c r="C23" s="90"/>
      <c r="D23" s="96" t="s">
        <v>60</v>
      </c>
      <c r="E23" s="97"/>
      <c r="F23" s="97"/>
      <c r="G23" s="97"/>
      <c r="H23" s="98"/>
      <c r="I23" s="96" t="s">
        <v>58</v>
      </c>
      <c r="J23" s="97"/>
      <c r="K23" s="97"/>
      <c r="L23" s="98"/>
      <c r="M23" s="230">
        <v>46023</v>
      </c>
      <c r="N23" s="231"/>
      <c r="O23" s="231"/>
      <c r="P23" s="231"/>
      <c r="Q23" s="232"/>
      <c r="R23" s="233">
        <f t="shared" si="0"/>
        <v>2</v>
      </c>
      <c r="S23" s="233"/>
      <c r="T23" s="233"/>
      <c r="U23" s="233"/>
      <c r="V23" s="233"/>
      <c r="W23" s="108">
        <v>250000</v>
      </c>
      <c r="X23" s="108"/>
      <c r="Y23" s="108"/>
      <c r="Z23" s="108"/>
      <c r="AA23" s="108"/>
      <c r="AB23" s="108"/>
      <c r="AC23" s="108"/>
      <c r="AD23" s="108"/>
      <c r="AE23" s="108"/>
      <c r="AF23" s="108"/>
      <c r="AG23" s="108"/>
      <c r="AH23" s="108"/>
      <c r="AI23" s="108"/>
      <c r="AJ23" s="108"/>
      <c r="AK23" s="108"/>
      <c r="AL23" s="108"/>
      <c r="AM23" s="108"/>
      <c r="AN23" s="108"/>
      <c r="AO23" s="702"/>
      <c r="AP23" s="702"/>
      <c r="AQ23" s="702"/>
      <c r="AR23" s="702"/>
      <c r="AS23" s="702"/>
      <c r="AT23" s="702"/>
      <c r="AU23" s="702"/>
      <c r="AV23" s="702"/>
      <c r="AW23" s="702"/>
      <c r="AX23" s="702"/>
      <c r="AY23" s="702"/>
    </row>
    <row r="24" spans="2:51">
      <c r="B24" s="89">
        <v>4</v>
      </c>
      <c r="C24" s="90"/>
      <c r="D24" s="96" t="s">
        <v>61</v>
      </c>
      <c r="E24" s="97"/>
      <c r="F24" s="97"/>
      <c r="G24" s="97"/>
      <c r="H24" s="98"/>
      <c r="I24" s="96" t="s">
        <v>58</v>
      </c>
      <c r="J24" s="97"/>
      <c r="K24" s="97"/>
      <c r="L24" s="98"/>
      <c r="M24" s="230">
        <v>46023</v>
      </c>
      <c r="N24" s="231"/>
      <c r="O24" s="231"/>
      <c r="P24" s="231"/>
      <c r="Q24" s="232"/>
      <c r="R24" s="233">
        <f t="shared" si="0"/>
        <v>2</v>
      </c>
      <c r="S24" s="233"/>
      <c r="T24" s="233"/>
      <c r="U24" s="233"/>
      <c r="V24" s="233"/>
      <c r="W24" s="108">
        <v>250000</v>
      </c>
      <c r="X24" s="108"/>
      <c r="Y24" s="108"/>
      <c r="Z24" s="108"/>
      <c r="AA24" s="108"/>
      <c r="AB24" s="108"/>
      <c r="AC24" s="108"/>
      <c r="AD24" s="108"/>
      <c r="AE24" s="108"/>
      <c r="AF24" s="108"/>
      <c r="AG24" s="108"/>
      <c r="AH24" s="108"/>
      <c r="AI24" s="108"/>
      <c r="AJ24" s="108"/>
      <c r="AK24" s="108"/>
      <c r="AL24" s="108"/>
      <c r="AM24" s="108"/>
      <c r="AN24" s="108"/>
      <c r="AO24" s="702"/>
      <c r="AP24" s="702"/>
      <c r="AQ24" s="702"/>
      <c r="AR24" s="702"/>
      <c r="AS24" s="702"/>
      <c r="AT24" s="702"/>
      <c r="AU24" s="702"/>
      <c r="AV24" s="702"/>
      <c r="AW24" s="702"/>
      <c r="AX24" s="702"/>
      <c r="AY24" s="702"/>
    </row>
    <row r="25" spans="2:51">
      <c r="B25" s="89">
        <v>5</v>
      </c>
      <c r="C25" s="90"/>
      <c r="D25" s="96" t="s">
        <v>62</v>
      </c>
      <c r="E25" s="97"/>
      <c r="F25" s="97"/>
      <c r="G25" s="97"/>
      <c r="H25" s="98"/>
      <c r="I25" s="96" t="s">
        <v>63</v>
      </c>
      <c r="J25" s="97"/>
      <c r="K25" s="97"/>
      <c r="L25" s="98"/>
      <c r="M25" s="230">
        <v>46054</v>
      </c>
      <c r="N25" s="231"/>
      <c r="O25" s="231"/>
      <c r="P25" s="231"/>
      <c r="Q25" s="232"/>
      <c r="R25" s="233">
        <f t="shared" si="0"/>
        <v>1</v>
      </c>
      <c r="S25" s="233"/>
      <c r="T25" s="233"/>
      <c r="U25" s="233"/>
      <c r="V25" s="233"/>
      <c r="W25" s="108">
        <v>600000</v>
      </c>
      <c r="X25" s="108"/>
      <c r="Y25" s="108"/>
      <c r="Z25" s="108"/>
      <c r="AA25" s="108"/>
      <c r="AB25" s="108"/>
      <c r="AC25" s="108"/>
      <c r="AD25" s="108"/>
      <c r="AE25" s="108"/>
      <c r="AF25" s="108"/>
      <c r="AG25" s="108"/>
      <c r="AH25" s="108"/>
      <c r="AI25" s="108"/>
      <c r="AJ25" s="108"/>
      <c r="AK25" s="108"/>
      <c r="AL25" s="108"/>
      <c r="AM25" s="108"/>
      <c r="AN25" s="108"/>
      <c r="AO25" s="702"/>
      <c r="AP25" s="702"/>
      <c r="AQ25" s="702"/>
      <c r="AR25" s="702"/>
      <c r="AS25" s="702"/>
      <c r="AT25" s="702"/>
      <c r="AU25" s="702"/>
      <c r="AV25" s="702"/>
      <c r="AW25" s="702"/>
      <c r="AX25" s="702"/>
      <c r="AY25" s="702"/>
    </row>
    <row r="26" spans="2:51">
      <c r="B26" s="89">
        <v>6</v>
      </c>
      <c r="C26" s="90"/>
      <c r="D26" s="96" t="s">
        <v>64</v>
      </c>
      <c r="E26" s="97"/>
      <c r="F26" s="97"/>
      <c r="G26" s="97"/>
      <c r="H26" s="98"/>
      <c r="I26" s="96" t="s">
        <v>63</v>
      </c>
      <c r="J26" s="97"/>
      <c r="K26" s="97"/>
      <c r="L26" s="98"/>
      <c r="M26" s="230">
        <v>46054</v>
      </c>
      <c r="N26" s="231"/>
      <c r="O26" s="231"/>
      <c r="P26" s="231"/>
      <c r="Q26" s="232"/>
      <c r="R26" s="233">
        <f t="shared" si="0"/>
        <v>1</v>
      </c>
      <c r="S26" s="233"/>
      <c r="T26" s="233"/>
      <c r="U26" s="233"/>
      <c r="V26" s="233"/>
      <c r="W26" s="108">
        <v>600000</v>
      </c>
      <c r="X26" s="108"/>
      <c r="Y26" s="108"/>
      <c r="Z26" s="108"/>
      <c r="AA26" s="108"/>
      <c r="AB26" s="108"/>
      <c r="AC26" s="108"/>
      <c r="AD26" s="108"/>
      <c r="AE26" s="108"/>
      <c r="AF26" s="108"/>
      <c r="AG26" s="108"/>
      <c r="AH26" s="108"/>
      <c r="AI26" s="108"/>
      <c r="AJ26" s="108"/>
      <c r="AK26" s="108"/>
      <c r="AL26" s="108"/>
      <c r="AM26" s="108"/>
      <c r="AN26" s="108"/>
      <c r="AO26" s="702"/>
      <c r="AP26" s="702"/>
      <c r="AQ26" s="702"/>
      <c r="AR26" s="702"/>
      <c r="AS26" s="702"/>
      <c r="AT26" s="702"/>
      <c r="AU26" s="702"/>
      <c r="AV26" s="702"/>
      <c r="AW26" s="702"/>
      <c r="AX26" s="702"/>
      <c r="AY26" s="702"/>
    </row>
    <row r="27" spans="2:51">
      <c r="B27" s="89">
        <v>7</v>
      </c>
      <c r="C27" s="90"/>
      <c r="D27" s="96"/>
      <c r="E27" s="97"/>
      <c r="F27" s="97"/>
      <c r="G27" s="97"/>
      <c r="H27" s="98"/>
      <c r="I27" s="96"/>
      <c r="J27" s="97"/>
      <c r="K27" s="97"/>
      <c r="L27" s="98"/>
      <c r="M27" s="230"/>
      <c r="N27" s="231"/>
      <c r="O27" s="231"/>
      <c r="P27" s="231"/>
      <c r="Q27" s="232"/>
      <c r="R27" s="233" t="str">
        <f>IF(M27="","",(IF(MONTH($F$8)=3,IF(MIN(2,((YEAR($F$8)-YEAR(M27))*12+MONTH($F$8)-MONTH(M27)+1))&gt;=1,MIN(2,((YEAR($F$8)-YEAR(M27))*12+MONTH($F$8)-MONTH(M27)+1)),""),IF(MIN(3,((YEAR($F$8)-YEAR(M27))*12+MONTH($F$8)+3-MONTH(M27))-1)&gt;=1,MIN(3,((YEAR($F$8)-YEAR(M27))*12+MONTH($F$8)+3-MONTH(M27))-1),""))))</f>
        <v/>
      </c>
      <c r="S27" s="233"/>
      <c r="T27" s="233"/>
      <c r="U27" s="233"/>
      <c r="V27" s="233"/>
      <c r="W27" s="108"/>
      <c r="X27" s="108"/>
      <c r="Y27" s="108"/>
      <c r="Z27" s="108"/>
      <c r="AA27" s="108"/>
      <c r="AB27" s="108"/>
      <c r="AC27" s="108"/>
      <c r="AD27" s="108"/>
      <c r="AE27" s="108"/>
      <c r="AF27" s="108"/>
      <c r="AG27" s="108"/>
      <c r="AH27" s="108"/>
      <c r="AI27" s="108"/>
      <c r="AJ27" s="108"/>
      <c r="AK27" s="108"/>
      <c r="AL27" s="108"/>
      <c r="AM27" s="108"/>
      <c r="AN27" s="108"/>
      <c r="AO27" s="702"/>
      <c r="AP27" s="702"/>
      <c r="AQ27" s="702"/>
      <c r="AR27" s="702"/>
      <c r="AS27" s="702"/>
      <c r="AT27" s="702"/>
      <c r="AU27" s="702"/>
      <c r="AV27" s="702"/>
      <c r="AW27" s="702"/>
      <c r="AX27" s="702"/>
      <c r="AY27" s="702"/>
    </row>
    <row r="28" spans="2:51">
      <c r="B28" s="89">
        <v>8</v>
      </c>
      <c r="C28" s="90"/>
      <c r="D28" s="96"/>
      <c r="E28" s="97"/>
      <c r="F28" s="97"/>
      <c r="G28" s="97"/>
      <c r="H28" s="98"/>
      <c r="I28" s="96"/>
      <c r="J28" s="97"/>
      <c r="K28" s="97"/>
      <c r="L28" s="98"/>
      <c r="M28" s="230"/>
      <c r="N28" s="231"/>
      <c r="O28" s="231"/>
      <c r="P28" s="231"/>
      <c r="Q28" s="232"/>
      <c r="R28" s="233" t="str">
        <f>IF(M28="","",(IF(MONTH($F$8)=3,IF(MIN(2,((YEAR($F$8)-YEAR(M28))*12+MONTH($F$8)-MONTH(M28)+1))&gt;=1,MIN(2,((YEAR($F$8)-YEAR(M28))*12+MONTH($F$8)-MONTH(M28)+1)),""),IF(MIN(3,((YEAR($F$8)-YEAR(M28))*12+MONTH($F$8)+3-MONTH(M28))-1)&gt;=1,MIN(3,((YEAR($F$8)-YEAR(M28))*12+MONTH($F$8)+3-MONTH(M28))-1),""))))</f>
        <v/>
      </c>
      <c r="S28" s="233"/>
      <c r="T28" s="233"/>
      <c r="U28" s="233"/>
      <c r="V28" s="233"/>
      <c r="W28" s="108"/>
      <c r="X28" s="108"/>
      <c r="Y28" s="108"/>
      <c r="Z28" s="108"/>
      <c r="AA28" s="108"/>
      <c r="AB28" s="108"/>
      <c r="AC28" s="108"/>
      <c r="AD28" s="108"/>
      <c r="AE28" s="108"/>
      <c r="AF28" s="108"/>
      <c r="AG28" s="108"/>
      <c r="AH28" s="108"/>
      <c r="AI28" s="108"/>
      <c r="AJ28" s="108"/>
      <c r="AK28" s="108"/>
      <c r="AL28" s="108"/>
      <c r="AM28" s="108"/>
      <c r="AN28" s="108"/>
      <c r="AO28" s="702"/>
      <c r="AP28" s="702"/>
      <c r="AQ28" s="702"/>
      <c r="AR28" s="702"/>
      <c r="AS28" s="702"/>
      <c r="AT28" s="702"/>
      <c r="AU28" s="702"/>
      <c r="AV28" s="702"/>
      <c r="AW28" s="702"/>
      <c r="AX28" s="702"/>
      <c r="AY28" s="702"/>
    </row>
    <row r="29" spans="2:51">
      <c r="B29" s="89">
        <v>9</v>
      </c>
      <c r="C29" s="90"/>
      <c r="D29" s="96"/>
      <c r="E29" s="97"/>
      <c r="F29" s="97"/>
      <c r="G29" s="97"/>
      <c r="H29" s="98"/>
      <c r="I29" s="96"/>
      <c r="J29" s="97"/>
      <c r="K29" s="97"/>
      <c r="L29" s="98"/>
      <c r="M29" s="230"/>
      <c r="N29" s="231"/>
      <c r="O29" s="231"/>
      <c r="P29" s="231"/>
      <c r="Q29" s="232"/>
      <c r="R29" s="233" t="str">
        <f t="shared" si="0"/>
        <v/>
      </c>
      <c r="S29" s="233"/>
      <c r="T29" s="233"/>
      <c r="U29" s="233"/>
      <c r="V29" s="233"/>
      <c r="W29" s="108"/>
      <c r="X29" s="108"/>
      <c r="Y29" s="108"/>
      <c r="Z29" s="108"/>
      <c r="AA29" s="108"/>
      <c r="AB29" s="108"/>
      <c r="AC29" s="108"/>
      <c r="AD29" s="108"/>
      <c r="AE29" s="108"/>
      <c r="AF29" s="108"/>
      <c r="AG29" s="108"/>
      <c r="AH29" s="108"/>
      <c r="AI29" s="108"/>
      <c r="AJ29" s="108"/>
      <c r="AK29" s="108"/>
      <c r="AL29" s="108"/>
      <c r="AM29" s="108"/>
      <c r="AN29" s="108"/>
      <c r="AO29" s="702"/>
      <c r="AP29" s="702"/>
      <c r="AQ29" s="702"/>
      <c r="AR29" s="702"/>
      <c r="AS29" s="702"/>
      <c r="AT29" s="702"/>
      <c r="AU29" s="702"/>
      <c r="AV29" s="702"/>
      <c r="AW29" s="702"/>
      <c r="AX29" s="702"/>
      <c r="AY29" s="702"/>
    </row>
    <row r="30" spans="2:51">
      <c r="B30" s="89">
        <v>10</v>
      </c>
      <c r="C30" s="90"/>
      <c r="D30" s="96"/>
      <c r="E30" s="97"/>
      <c r="F30" s="97"/>
      <c r="G30" s="97"/>
      <c r="H30" s="98"/>
      <c r="I30" s="96"/>
      <c r="J30" s="97"/>
      <c r="K30" s="97"/>
      <c r="L30" s="98"/>
      <c r="M30" s="230"/>
      <c r="N30" s="231"/>
      <c r="O30" s="231"/>
      <c r="P30" s="231"/>
      <c r="Q30" s="232"/>
      <c r="R30" s="233" t="str">
        <f t="shared" si="0"/>
        <v/>
      </c>
      <c r="S30" s="233"/>
      <c r="T30" s="233"/>
      <c r="U30" s="233"/>
      <c r="V30" s="233"/>
      <c r="W30" s="108"/>
      <c r="X30" s="108"/>
      <c r="Y30" s="108"/>
      <c r="Z30" s="108"/>
      <c r="AA30" s="108"/>
      <c r="AB30" s="108"/>
      <c r="AC30" s="108"/>
      <c r="AD30" s="108"/>
      <c r="AE30" s="108"/>
      <c r="AF30" s="108"/>
      <c r="AG30" s="108"/>
      <c r="AH30" s="108"/>
      <c r="AI30" s="108"/>
      <c r="AJ30" s="108"/>
      <c r="AK30" s="108"/>
      <c r="AL30" s="108"/>
      <c r="AM30" s="108"/>
      <c r="AN30" s="108"/>
      <c r="AO30" s="702"/>
      <c r="AP30" s="702"/>
      <c r="AQ30" s="702"/>
      <c r="AR30" s="702"/>
      <c r="AS30" s="702"/>
      <c r="AT30" s="702"/>
      <c r="AU30" s="702"/>
      <c r="AV30" s="702"/>
      <c r="AW30" s="702"/>
      <c r="AX30" s="702"/>
      <c r="AY30" s="702"/>
    </row>
    <row r="31" spans="2:51">
      <c r="B31" s="89">
        <v>11</v>
      </c>
      <c r="C31" s="90"/>
      <c r="D31" s="96"/>
      <c r="E31" s="97"/>
      <c r="F31" s="97"/>
      <c r="G31" s="97"/>
      <c r="H31" s="98"/>
      <c r="I31" s="96"/>
      <c r="J31" s="97"/>
      <c r="K31" s="97"/>
      <c r="L31" s="98"/>
      <c r="M31" s="230"/>
      <c r="N31" s="231"/>
      <c r="O31" s="231"/>
      <c r="P31" s="231"/>
      <c r="Q31" s="232"/>
      <c r="R31" s="233" t="str">
        <f t="shared" si="0"/>
        <v/>
      </c>
      <c r="S31" s="233"/>
      <c r="T31" s="233"/>
      <c r="U31" s="233"/>
      <c r="V31" s="233"/>
      <c r="W31" s="108"/>
      <c r="X31" s="108"/>
      <c r="Y31" s="108"/>
      <c r="Z31" s="108"/>
      <c r="AA31" s="108"/>
      <c r="AB31" s="108"/>
      <c r="AC31" s="108"/>
      <c r="AD31" s="108"/>
      <c r="AE31" s="108"/>
      <c r="AF31" s="108"/>
      <c r="AG31" s="108"/>
      <c r="AH31" s="108"/>
      <c r="AI31" s="108"/>
      <c r="AJ31" s="108"/>
      <c r="AK31" s="108"/>
      <c r="AL31" s="108"/>
      <c r="AM31" s="108"/>
      <c r="AN31" s="108"/>
      <c r="AO31" s="702"/>
      <c r="AP31" s="702"/>
      <c r="AQ31" s="702"/>
      <c r="AR31" s="702"/>
      <c r="AS31" s="702"/>
      <c r="AT31" s="702"/>
      <c r="AU31" s="702"/>
      <c r="AV31" s="702"/>
      <c r="AW31" s="702"/>
      <c r="AX31" s="702"/>
      <c r="AY31" s="702"/>
    </row>
    <row r="32" spans="2:51" ht="14.25" customHeight="1">
      <c r="B32" s="89">
        <v>12</v>
      </c>
      <c r="C32" s="90"/>
      <c r="D32" s="96"/>
      <c r="E32" s="97"/>
      <c r="F32" s="97"/>
      <c r="G32" s="97"/>
      <c r="H32" s="98"/>
      <c r="I32" s="96"/>
      <c r="J32" s="97"/>
      <c r="K32" s="97"/>
      <c r="L32" s="98"/>
      <c r="M32" s="230"/>
      <c r="N32" s="231"/>
      <c r="O32" s="231"/>
      <c r="P32" s="231"/>
      <c r="Q32" s="232"/>
      <c r="R32" s="233" t="str">
        <f t="shared" si="0"/>
        <v/>
      </c>
      <c r="S32" s="233"/>
      <c r="T32" s="233"/>
      <c r="U32" s="233"/>
      <c r="V32" s="233"/>
      <c r="W32" s="108"/>
      <c r="X32" s="108"/>
      <c r="Y32" s="108"/>
      <c r="Z32" s="108"/>
      <c r="AA32" s="108"/>
      <c r="AB32" s="108"/>
      <c r="AC32" s="108"/>
      <c r="AD32" s="108"/>
      <c r="AE32" s="108"/>
      <c r="AF32" s="108"/>
      <c r="AG32" s="108"/>
      <c r="AH32" s="108"/>
      <c r="AI32" s="108"/>
      <c r="AJ32" s="108"/>
      <c r="AK32" s="108"/>
      <c r="AL32" s="108"/>
      <c r="AM32" s="108"/>
      <c r="AN32" s="108"/>
      <c r="AO32" s="702"/>
      <c r="AP32" s="702"/>
      <c r="AQ32" s="702"/>
      <c r="AR32" s="702"/>
      <c r="AS32" s="702"/>
      <c r="AT32" s="702"/>
      <c r="AU32" s="702"/>
      <c r="AV32" s="702"/>
      <c r="AW32" s="702"/>
      <c r="AX32" s="702"/>
      <c r="AY32" s="702"/>
    </row>
    <row r="33" spans="1:64">
      <c r="B33" s="89">
        <v>13</v>
      </c>
      <c r="C33" s="90"/>
      <c r="D33" s="96"/>
      <c r="E33" s="97"/>
      <c r="F33" s="97"/>
      <c r="G33" s="97"/>
      <c r="H33" s="98"/>
      <c r="I33" s="96"/>
      <c r="J33" s="97"/>
      <c r="K33" s="97"/>
      <c r="L33" s="98"/>
      <c r="M33" s="230"/>
      <c r="N33" s="231"/>
      <c r="O33" s="231"/>
      <c r="P33" s="231"/>
      <c r="Q33" s="232"/>
      <c r="R33" s="233" t="str">
        <f t="shared" si="0"/>
        <v/>
      </c>
      <c r="S33" s="233"/>
      <c r="T33" s="233"/>
      <c r="U33" s="233"/>
      <c r="V33" s="233"/>
      <c r="W33" s="108"/>
      <c r="X33" s="108"/>
      <c r="Y33" s="108"/>
      <c r="Z33" s="108"/>
      <c r="AA33" s="108"/>
      <c r="AB33" s="108"/>
      <c r="AC33" s="108"/>
      <c r="AD33" s="108"/>
      <c r="AE33" s="108"/>
      <c r="AF33" s="108"/>
      <c r="AG33" s="108"/>
      <c r="AH33" s="108"/>
      <c r="AI33" s="108"/>
      <c r="AJ33" s="108"/>
      <c r="AK33" s="108"/>
      <c r="AL33" s="108"/>
      <c r="AM33" s="108"/>
      <c r="AN33" s="108"/>
      <c r="AO33" s="702"/>
      <c r="AP33" s="702"/>
      <c r="AQ33" s="702"/>
      <c r="AR33" s="702"/>
      <c r="AS33" s="702"/>
      <c r="AT33" s="702"/>
      <c r="AU33" s="702"/>
      <c r="AV33" s="702"/>
      <c r="AW33" s="702"/>
      <c r="AX33" s="702"/>
      <c r="AY33" s="702"/>
    </row>
    <row r="34" spans="1:64">
      <c r="B34" s="89">
        <v>14</v>
      </c>
      <c r="C34" s="90"/>
      <c r="D34" s="96"/>
      <c r="E34" s="97"/>
      <c r="F34" s="97"/>
      <c r="G34" s="97"/>
      <c r="H34" s="98"/>
      <c r="I34" s="96"/>
      <c r="J34" s="97"/>
      <c r="K34" s="97"/>
      <c r="L34" s="98"/>
      <c r="M34" s="230"/>
      <c r="N34" s="231"/>
      <c r="O34" s="231"/>
      <c r="P34" s="231"/>
      <c r="Q34" s="232"/>
      <c r="R34" s="233" t="str">
        <f t="shared" si="0"/>
        <v/>
      </c>
      <c r="S34" s="233"/>
      <c r="T34" s="233"/>
      <c r="U34" s="233"/>
      <c r="V34" s="233"/>
      <c r="W34" s="108"/>
      <c r="X34" s="108"/>
      <c r="Y34" s="108"/>
      <c r="Z34" s="108"/>
      <c r="AA34" s="108"/>
      <c r="AB34" s="108"/>
      <c r="AC34" s="108"/>
      <c r="AD34" s="108"/>
      <c r="AE34" s="108"/>
      <c r="AF34" s="108"/>
      <c r="AG34" s="108"/>
      <c r="AH34" s="108"/>
      <c r="AI34" s="108"/>
      <c r="AJ34" s="108"/>
      <c r="AK34" s="108"/>
      <c r="AL34" s="108"/>
      <c r="AM34" s="108"/>
      <c r="AN34" s="108"/>
      <c r="AO34" s="702"/>
      <c r="AP34" s="702"/>
      <c r="AQ34" s="702"/>
      <c r="AR34" s="702"/>
      <c r="AS34" s="702"/>
      <c r="AT34" s="702"/>
      <c r="AU34" s="702"/>
      <c r="AV34" s="702"/>
      <c r="AW34" s="702"/>
      <c r="AX34" s="702"/>
      <c r="AY34" s="702"/>
    </row>
    <row r="35" spans="1:64">
      <c r="B35" s="89">
        <v>15</v>
      </c>
      <c r="C35" s="90"/>
      <c r="D35" s="96"/>
      <c r="E35" s="97"/>
      <c r="F35" s="97"/>
      <c r="G35" s="97"/>
      <c r="H35" s="98"/>
      <c r="I35" s="96"/>
      <c r="J35" s="97"/>
      <c r="K35" s="97"/>
      <c r="L35" s="98"/>
      <c r="M35" s="230"/>
      <c r="N35" s="231"/>
      <c r="O35" s="231"/>
      <c r="P35" s="231"/>
      <c r="Q35" s="232"/>
      <c r="R35" s="233" t="str">
        <f t="shared" si="0"/>
        <v/>
      </c>
      <c r="S35" s="233"/>
      <c r="T35" s="233"/>
      <c r="U35" s="233"/>
      <c r="V35" s="233"/>
      <c r="W35" s="108"/>
      <c r="X35" s="108"/>
      <c r="Y35" s="108"/>
      <c r="Z35" s="108"/>
      <c r="AA35" s="108"/>
      <c r="AB35" s="108"/>
      <c r="AC35" s="108"/>
      <c r="AD35" s="108"/>
      <c r="AE35" s="108"/>
      <c r="AF35" s="108"/>
      <c r="AG35" s="108"/>
      <c r="AH35" s="108"/>
      <c r="AI35" s="108"/>
      <c r="AJ35" s="108"/>
      <c r="AK35" s="108"/>
      <c r="AL35" s="108"/>
      <c r="AM35" s="108"/>
      <c r="AN35" s="108"/>
      <c r="AO35" s="702"/>
      <c r="AP35" s="702"/>
      <c r="AQ35" s="702"/>
      <c r="AR35" s="702"/>
      <c r="AS35" s="702"/>
      <c r="AT35" s="702"/>
      <c r="AU35" s="702"/>
      <c r="AV35" s="702"/>
      <c r="AW35" s="702"/>
      <c r="AX35" s="702"/>
      <c r="AY35" s="702"/>
    </row>
    <row r="36" spans="1:64">
      <c r="B36" s="89">
        <v>16</v>
      </c>
      <c r="C36" s="90"/>
      <c r="D36" s="96"/>
      <c r="E36" s="97"/>
      <c r="F36" s="97"/>
      <c r="G36" s="97"/>
      <c r="H36" s="98"/>
      <c r="I36" s="96"/>
      <c r="J36" s="97"/>
      <c r="K36" s="97"/>
      <c r="L36" s="98"/>
      <c r="M36" s="230"/>
      <c r="N36" s="231"/>
      <c r="O36" s="231"/>
      <c r="P36" s="231"/>
      <c r="Q36" s="232"/>
      <c r="R36" s="233" t="str">
        <f t="shared" si="0"/>
        <v/>
      </c>
      <c r="S36" s="233"/>
      <c r="T36" s="233"/>
      <c r="U36" s="233"/>
      <c r="V36" s="233"/>
      <c r="W36" s="108"/>
      <c r="X36" s="108"/>
      <c r="Y36" s="108"/>
      <c r="Z36" s="108"/>
      <c r="AA36" s="108"/>
      <c r="AB36" s="108"/>
      <c r="AC36" s="108"/>
      <c r="AD36" s="108"/>
      <c r="AE36" s="108"/>
      <c r="AF36" s="108"/>
      <c r="AG36" s="108"/>
      <c r="AH36" s="108"/>
      <c r="AI36" s="108"/>
      <c r="AJ36" s="108"/>
      <c r="AK36" s="108"/>
      <c r="AL36" s="108"/>
      <c r="AM36" s="108"/>
      <c r="AN36" s="108"/>
      <c r="AO36" s="702"/>
      <c r="AP36" s="702"/>
      <c r="AQ36" s="702"/>
      <c r="AR36" s="702"/>
      <c r="AS36" s="702"/>
      <c r="AT36" s="702"/>
      <c r="AU36" s="702"/>
      <c r="AV36" s="702"/>
      <c r="AW36" s="702"/>
      <c r="AX36" s="702"/>
      <c r="AY36" s="702"/>
    </row>
    <row r="37" spans="1:64">
      <c r="B37" s="89">
        <v>17</v>
      </c>
      <c r="C37" s="90"/>
      <c r="D37" s="96"/>
      <c r="E37" s="97"/>
      <c r="F37" s="97"/>
      <c r="G37" s="97"/>
      <c r="H37" s="98"/>
      <c r="I37" s="96"/>
      <c r="J37" s="97"/>
      <c r="K37" s="97"/>
      <c r="L37" s="98"/>
      <c r="M37" s="230"/>
      <c r="N37" s="231"/>
      <c r="O37" s="231"/>
      <c r="P37" s="231"/>
      <c r="Q37" s="232"/>
      <c r="R37" s="233" t="str">
        <f t="shared" si="0"/>
        <v/>
      </c>
      <c r="S37" s="233"/>
      <c r="T37" s="233"/>
      <c r="U37" s="233"/>
      <c r="V37" s="233"/>
      <c r="W37" s="108"/>
      <c r="X37" s="108"/>
      <c r="Y37" s="108"/>
      <c r="Z37" s="108"/>
      <c r="AA37" s="108"/>
      <c r="AB37" s="108"/>
      <c r="AC37" s="108"/>
      <c r="AD37" s="108"/>
      <c r="AE37" s="108"/>
      <c r="AF37" s="108"/>
      <c r="AG37" s="108"/>
      <c r="AH37" s="108"/>
      <c r="AI37" s="108"/>
      <c r="AJ37" s="108"/>
      <c r="AK37" s="108"/>
      <c r="AL37" s="108"/>
      <c r="AM37" s="108"/>
      <c r="AN37" s="108"/>
      <c r="AO37" s="702"/>
      <c r="AP37" s="702"/>
      <c r="AQ37" s="702"/>
      <c r="AR37" s="702"/>
      <c r="AS37" s="702"/>
      <c r="AT37" s="702"/>
      <c r="AU37" s="702"/>
      <c r="AV37" s="702"/>
      <c r="AW37" s="702"/>
      <c r="AX37" s="702"/>
      <c r="AY37" s="702"/>
    </row>
    <row r="38" spans="1:64">
      <c r="B38" s="89">
        <v>18</v>
      </c>
      <c r="C38" s="90"/>
      <c r="D38" s="96"/>
      <c r="E38" s="97"/>
      <c r="F38" s="97"/>
      <c r="G38" s="97"/>
      <c r="H38" s="98"/>
      <c r="I38" s="96"/>
      <c r="J38" s="97"/>
      <c r="K38" s="97"/>
      <c r="L38" s="98"/>
      <c r="M38" s="230"/>
      <c r="N38" s="231"/>
      <c r="O38" s="231"/>
      <c r="P38" s="231"/>
      <c r="Q38" s="232"/>
      <c r="R38" s="233" t="str">
        <f t="shared" si="0"/>
        <v/>
      </c>
      <c r="S38" s="233"/>
      <c r="T38" s="233"/>
      <c r="U38" s="233"/>
      <c r="V38" s="233"/>
      <c r="W38" s="108"/>
      <c r="X38" s="108"/>
      <c r="Y38" s="108"/>
      <c r="Z38" s="108"/>
      <c r="AA38" s="108"/>
      <c r="AB38" s="108"/>
      <c r="AC38" s="108"/>
      <c r="AD38" s="108"/>
      <c r="AE38" s="108"/>
      <c r="AF38" s="108"/>
      <c r="AG38" s="108"/>
      <c r="AH38" s="108"/>
      <c r="AI38" s="108"/>
      <c r="AJ38" s="108"/>
      <c r="AK38" s="108"/>
      <c r="AL38" s="108"/>
      <c r="AM38" s="108"/>
      <c r="AN38" s="108"/>
      <c r="AO38" s="702"/>
      <c r="AP38" s="702"/>
      <c r="AQ38" s="702"/>
      <c r="AR38" s="702"/>
      <c r="AS38" s="702"/>
      <c r="AT38" s="702"/>
      <c r="AU38" s="702"/>
      <c r="AV38" s="702"/>
      <c r="AW38" s="702"/>
      <c r="AX38" s="702"/>
      <c r="AY38" s="702"/>
    </row>
    <row r="39" spans="1:64" ht="14.25" customHeight="1">
      <c r="B39" s="89">
        <v>19</v>
      </c>
      <c r="C39" s="90"/>
      <c r="D39" s="96"/>
      <c r="E39" s="97"/>
      <c r="F39" s="97"/>
      <c r="G39" s="97"/>
      <c r="H39" s="98"/>
      <c r="I39" s="96"/>
      <c r="J39" s="97"/>
      <c r="K39" s="97"/>
      <c r="L39" s="98"/>
      <c r="M39" s="230"/>
      <c r="N39" s="231"/>
      <c r="O39" s="231"/>
      <c r="P39" s="231"/>
      <c r="Q39" s="232"/>
      <c r="R39" s="233" t="str">
        <f t="shared" si="0"/>
        <v/>
      </c>
      <c r="S39" s="233"/>
      <c r="T39" s="233"/>
      <c r="U39" s="233"/>
      <c r="V39" s="233"/>
      <c r="W39" s="108"/>
      <c r="X39" s="108"/>
      <c r="Y39" s="108"/>
      <c r="Z39" s="108"/>
      <c r="AA39" s="108"/>
      <c r="AB39" s="108"/>
      <c r="AC39" s="108"/>
      <c r="AD39" s="108"/>
      <c r="AE39" s="108"/>
      <c r="AF39" s="108"/>
      <c r="AG39" s="108"/>
      <c r="AH39" s="108"/>
      <c r="AI39" s="108"/>
      <c r="AJ39" s="108"/>
      <c r="AK39" s="108"/>
      <c r="AL39" s="108"/>
      <c r="AM39" s="108"/>
      <c r="AN39" s="108"/>
      <c r="AO39" s="702"/>
      <c r="AP39" s="702"/>
      <c r="AQ39" s="702"/>
      <c r="AR39" s="702"/>
      <c r="AS39" s="702"/>
      <c r="AT39" s="702"/>
      <c r="AU39" s="702"/>
      <c r="AV39" s="702"/>
      <c r="AW39" s="702"/>
      <c r="AX39" s="702"/>
      <c r="AY39" s="702"/>
    </row>
    <row r="40" spans="1:64">
      <c r="B40" s="89">
        <v>20</v>
      </c>
      <c r="C40" s="90"/>
      <c r="D40" s="96"/>
      <c r="E40" s="97"/>
      <c r="F40" s="97"/>
      <c r="G40" s="97"/>
      <c r="H40" s="98"/>
      <c r="I40" s="96"/>
      <c r="J40" s="97"/>
      <c r="K40" s="97"/>
      <c r="L40" s="98"/>
      <c r="M40" s="230"/>
      <c r="N40" s="231"/>
      <c r="O40" s="231"/>
      <c r="P40" s="231"/>
      <c r="Q40" s="232"/>
      <c r="R40" s="233" t="str">
        <f t="shared" si="0"/>
        <v/>
      </c>
      <c r="S40" s="233"/>
      <c r="T40" s="233"/>
      <c r="U40" s="233"/>
      <c r="V40" s="233"/>
      <c r="W40" s="108"/>
      <c r="X40" s="108"/>
      <c r="Y40" s="108"/>
      <c r="Z40" s="108"/>
      <c r="AA40" s="108"/>
      <c r="AB40" s="108"/>
      <c r="AC40" s="108"/>
      <c r="AD40" s="108"/>
      <c r="AE40" s="108"/>
      <c r="AF40" s="108"/>
      <c r="AG40" s="108"/>
      <c r="AH40" s="108"/>
      <c r="AI40" s="108"/>
      <c r="AJ40" s="108"/>
      <c r="AK40" s="108"/>
      <c r="AL40" s="108"/>
      <c r="AM40" s="108"/>
      <c r="AN40" s="108"/>
      <c r="AO40" s="702"/>
      <c r="AP40" s="702"/>
      <c r="AQ40" s="702"/>
      <c r="AR40" s="702"/>
      <c r="AS40" s="702"/>
      <c r="AT40" s="702"/>
      <c r="AU40" s="702"/>
      <c r="AV40" s="702"/>
      <c r="AW40" s="702"/>
      <c r="AX40" s="702"/>
      <c r="AY40" s="702"/>
    </row>
    <row r="41" spans="1:64">
      <c r="B41" s="88"/>
      <c r="C41" s="88"/>
      <c r="T41" s="13"/>
      <c r="U41" s="13"/>
      <c r="V41" s="13"/>
      <c r="W41" s="13"/>
      <c r="X41" s="13"/>
    </row>
    <row r="42" spans="1:64" s="15" customFormat="1" ht="15" customHeight="1">
      <c r="A42" s="80"/>
      <c r="B42" s="209" t="s">
        <v>65</v>
      </c>
      <c r="C42" s="209"/>
      <c r="D42" s="209"/>
      <c r="E42" s="209"/>
      <c r="F42" s="209"/>
      <c r="G42" s="209"/>
      <c r="H42" s="209"/>
      <c r="I42" s="228"/>
      <c r="J42" s="121" t="s">
        <v>47</v>
      </c>
      <c r="K42" s="121"/>
      <c r="L42" s="121"/>
      <c r="M42" s="121"/>
      <c r="N42" s="121"/>
      <c r="O42" s="122">
        <f>SUM(AH45:AL54,U58:Y67)*$BC$15</f>
        <v>1345000</v>
      </c>
      <c r="P42" s="122"/>
      <c r="Q42" s="122"/>
      <c r="R42" s="122"/>
      <c r="S42" s="122"/>
      <c r="T42" s="122"/>
      <c r="U42" s="81"/>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row>
    <row r="43" spans="1:64" s="15" customFormat="1" ht="15" customHeight="1">
      <c r="A43" s="80"/>
      <c r="B43" s="80"/>
      <c r="C43" s="229" t="s">
        <v>66</v>
      </c>
      <c r="D43" s="229"/>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row>
    <row r="44" spans="1:64" s="15" customFormat="1" ht="15" customHeight="1">
      <c r="A44" s="80"/>
      <c r="B44" s="91"/>
      <c r="C44" s="91"/>
      <c r="D44" s="91" t="s">
        <v>67</v>
      </c>
      <c r="E44" s="91"/>
      <c r="F44" s="91"/>
      <c r="G44" s="91"/>
      <c r="H44" s="91"/>
      <c r="I44" s="91"/>
      <c r="J44" s="91"/>
      <c r="K44" s="91"/>
      <c r="L44" s="91"/>
      <c r="M44" s="99" t="s">
        <v>68</v>
      </c>
      <c r="N44" s="100"/>
      <c r="O44" s="100"/>
      <c r="P44" s="100"/>
      <c r="Q44" s="100"/>
      <c r="R44" s="100"/>
      <c r="S44" s="100"/>
      <c r="T44" s="101"/>
      <c r="U44" s="99" t="s">
        <v>69</v>
      </c>
      <c r="V44" s="100"/>
      <c r="W44" s="100"/>
      <c r="X44" s="100"/>
      <c r="Y44" s="100"/>
      <c r="Z44" s="100"/>
      <c r="AA44" s="100"/>
      <c r="AB44" s="101"/>
      <c r="AC44" s="99" t="s">
        <v>70</v>
      </c>
      <c r="AD44" s="100"/>
      <c r="AE44" s="100"/>
      <c r="AF44" s="100"/>
      <c r="AG44" s="101"/>
      <c r="AH44" s="91" t="s">
        <v>71</v>
      </c>
      <c r="AI44" s="91"/>
      <c r="AJ44" s="91"/>
      <c r="AK44" s="91"/>
      <c r="AL44" s="91"/>
      <c r="AM44" s="102" t="s">
        <v>72</v>
      </c>
      <c r="AN44" s="103"/>
      <c r="AO44" s="103"/>
      <c r="AP44" s="103"/>
      <c r="AQ44" s="104"/>
      <c r="AR44" s="102" t="s">
        <v>73</v>
      </c>
      <c r="AS44" s="103"/>
      <c r="AT44" s="103"/>
      <c r="AU44" s="103"/>
      <c r="AV44" s="104"/>
      <c r="AW44" s="105" t="s">
        <v>74</v>
      </c>
      <c r="AX44" s="106"/>
      <c r="AY44" s="106"/>
      <c r="AZ44" s="106"/>
      <c r="BA44" s="107"/>
      <c r="BB44" s="105" t="s">
        <v>75</v>
      </c>
      <c r="BC44" s="106"/>
      <c r="BD44" s="106"/>
      <c r="BE44" s="106"/>
      <c r="BF44" s="107"/>
      <c r="BG44" s="80"/>
      <c r="BH44" s="80"/>
      <c r="BI44" s="80"/>
      <c r="BJ44" s="80"/>
      <c r="BK44" s="80"/>
      <c r="BL44" s="80"/>
    </row>
    <row r="45" spans="1:64" s="15" customFormat="1" ht="15" customHeight="1">
      <c r="A45" s="80"/>
      <c r="B45" s="89">
        <v>1</v>
      </c>
      <c r="C45" s="90"/>
      <c r="D45" s="218" t="s">
        <v>76</v>
      </c>
      <c r="E45" s="218"/>
      <c r="F45" s="218"/>
      <c r="G45" s="218"/>
      <c r="H45" s="218"/>
      <c r="I45" s="218"/>
      <c r="J45" s="218"/>
      <c r="K45" s="218"/>
      <c r="L45" s="218"/>
      <c r="M45" s="219" t="s">
        <v>77</v>
      </c>
      <c r="N45" s="220"/>
      <c r="O45" s="220"/>
      <c r="P45" s="220"/>
      <c r="Q45" s="220"/>
      <c r="R45" s="220"/>
      <c r="S45" s="220"/>
      <c r="T45" s="221"/>
      <c r="U45" s="225">
        <v>46081</v>
      </c>
      <c r="V45" s="226"/>
      <c r="W45" s="226"/>
      <c r="X45" s="226"/>
      <c r="Y45" s="226"/>
      <c r="Z45" s="226"/>
      <c r="AA45" s="226"/>
      <c r="AB45" s="227"/>
      <c r="AC45" s="222">
        <v>1</v>
      </c>
      <c r="AD45" s="223"/>
      <c r="AE45" s="223"/>
      <c r="AF45" s="223"/>
      <c r="AG45" s="224"/>
      <c r="AH45" s="216">
        <v>600000</v>
      </c>
      <c r="AI45" s="216"/>
      <c r="AJ45" s="216"/>
      <c r="AK45" s="216"/>
      <c r="AL45" s="216"/>
      <c r="AM45" s="93">
        <f>IF(D45="","",AH45*0.1)</f>
        <v>60000</v>
      </c>
      <c r="AN45" s="94"/>
      <c r="AO45" s="94"/>
      <c r="AP45" s="94"/>
      <c r="AQ45" s="95"/>
      <c r="AR45" s="93">
        <f>IF(D45="","",SUM(AH45:AQ45))</f>
        <v>660000</v>
      </c>
      <c r="AS45" s="94"/>
      <c r="AT45" s="94"/>
      <c r="AU45" s="94"/>
      <c r="AV45" s="95"/>
      <c r="AW45" s="96" t="s">
        <v>78</v>
      </c>
      <c r="AX45" s="97"/>
      <c r="AY45" s="97"/>
      <c r="AZ45" s="97"/>
      <c r="BA45" s="98"/>
      <c r="BB45" s="96" t="s">
        <v>79</v>
      </c>
      <c r="BC45" s="97"/>
      <c r="BD45" s="97"/>
      <c r="BE45" s="97"/>
      <c r="BF45" s="98"/>
      <c r="BG45" s="80"/>
      <c r="BH45" s="80"/>
      <c r="BI45" s="80"/>
      <c r="BJ45" s="80"/>
      <c r="BK45" s="80"/>
      <c r="BL45" s="80"/>
    </row>
    <row r="46" spans="1:64" s="15" customFormat="1" ht="15" customHeight="1">
      <c r="A46" s="80"/>
      <c r="B46" s="89">
        <v>2</v>
      </c>
      <c r="C46" s="90"/>
      <c r="D46" s="218" t="s">
        <v>80</v>
      </c>
      <c r="E46" s="218"/>
      <c r="F46" s="218"/>
      <c r="G46" s="218"/>
      <c r="H46" s="218"/>
      <c r="I46" s="218"/>
      <c r="J46" s="218"/>
      <c r="K46" s="218"/>
      <c r="L46" s="218"/>
      <c r="M46" s="219" t="s">
        <v>81</v>
      </c>
      <c r="N46" s="220"/>
      <c r="O46" s="220"/>
      <c r="P46" s="220"/>
      <c r="Q46" s="220"/>
      <c r="R46" s="220"/>
      <c r="S46" s="220"/>
      <c r="T46" s="221"/>
      <c r="U46" s="225">
        <v>46053</v>
      </c>
      <c r="V46" s="226"/>
      <c r="W46" s="226"/>
      <c r="X46" s="226"/>
      <c r="Y46" s="226">
        <v>45322</v>
      </c>
      <c r="Z46" s="226"/>
      <c r="AA46" s="226"/>
      <c r="AB46" s="227"/>
      <c r="AC46" s="222">
        <v>1</v>
      </c>
      <c r="AD46" s="223"/>
      <c r="AE46" s="223"/>
      <c r="AF46" s="223"/>
      <c r="AG46" s="224"/>
      <c r="AH46" s="216">
        <v>190000</v>
      </c>
      <c r="AI46" s="216"/>
      <c r="AJ46" s="216"/>
      <c r="AK46" s="216"/>
      <c r="AL46" s="216"/>
      <c r="AM46" s="93">
        <f t="shared" ref="AM46:AM54" si="1">IF(D46="","",AH46*0.1)</f>
        <v>19000</v>
      </c>
      <c r="AN46" s="94"/>
      <c r="AO46" s="94"/>
      <c r="AP46" s="94"/>
      <c r="AQ46" s="95"/>
      <c r="AR46" s="93">
        <f t="shared" ref="AR46:AR54" si="2">IF(D46="","",SUM(AH46:AQ46))</f>
        <v>209000</v>
      </c>
      <c r="AS46" s="94"/>
      <c r="AT46" s="94"/>
      <c r="AU46" s="94"/>
      <c r="AV46" s="95"/>
      <c r="AW46" s="96" t="s">
        <v>78</v>
      </c>
      <c r="AX46" s="97"/>
      <c r="AY46" s="97"/>
      <c r="AZ46" s="97"/>
      <c r="BA46" s="98"/>
      <c r="BB46" s="96" t="s">
        <v>82</v>
      </c>
      <c r="BC46" s="97"/>
      <c r="BD46" s="97"/>
      <c r="BE46" s="97"/>
      <c r="BF46" s="98"/>
      <c r="BG46" s="80"/>
      <c r="BH46" s="80"/>
      <c r="BI46" s="80"/>
      <c r="BJ46" s="80"/>
      <c r="BK46" s="80"/>
      <c r="BL46" s="80"/>
    </row>
    <row r="47" spans="1:64" s="15" customFormat="1" ht="15" customHeight="1">
      <c r="A47" s="80"/>
      <c r="B47" s="89">
        <v>3</v>
      </c>
      <c r="C47" s="90"/>
      <c r="D47" s="218" t="s">
        <v>83</v>
      </c>
      <c r="E47" s="218"/>
      <c r="F47" s="218"/>
      <c r="G47" s="218"/>
      <c r="H47" s="218"/>
      <c r="I47" s="218"/>
      <c r="J47" s="218"/>
      <c r="K47" s="218"/>
      <c r="L47" s="218"/>
      <c r="M47" s="219" t="s">
        <v>84</v>
      </c>
      <c r="N47" s="220"/>
      <c r="O47" s="220"/>
      <c r="P47" s="220"/>
      <c r="Q47" s="220"/>
      <c r="R47" s="220"/>
      <c r="S47" s="220"/>
      <c r="T47" s="221"/>
      <c r="U47" s="225">
        <v>46081</v>
      </c>
      <c r="V47" s="226"/>
      <c r="W47" s="226"/>
      <c r="X47" s="226"/>
      <c r="Y47" s="226">
        <v>45350</v>
      </c>
      <c r="Z47" s="226"/>
      <c r="AA47" s="226"/>
      <c r="AB47" s="227"/>
      <c r="AC47" s="222">
        <v>1</v>
      </c>
      <c r="AD47" s="223"/>
      <c r="AE47" s="223"/>
      <c r="AF47" s="223"/>
      <c r="AG47" s="224"/>
      <c r="AH47" s="216">
        <v>100000</v>
      </c>
      <c r="AI47" s="216"/>
      <c r="AJ47" s="216"/>
      <c r="AK47" s="216"/>
      <c r="AL47" s="216"/>
      <c r="AM47" s="93">
        <f t="shared" si="1"/>
        <v>10000</v>
      </c>
      <c r="AN47" s="94"/>
      <c r="AO47" s="94"/>
      <c r="AP47" s="94"/>
      <c r="AQ47" s="95"/>
      <c r="AR47" s="93">
        <f t="shared" si="2"/>
        <v>110000</v>
      </c>
      <c r="AS47" s="94"/>
      <c r="AT47" s="94"/>
      <c r="AU47" s="94"/>
      <c r="AV47" s="95"/>
      <c r="AW47" s="96" t="s">
        <v>78</v>
      </c>
      <c r="AX47" s="97"/>
      <c r="AY47" s="97"/>
      <c r="AZ47" s="97"/>
      <c r="BA47" s="98"/>
      <c r="BB47" s="96" t="s">
        <v>82</v>
      </c>
      <c r="BC47" s="97"/>
      <c r="BD47" s="97"/>
      <c r="BE47" s="97"/>
      <c r="BF47" s="98"/>
      <c r="BG47" s="80"/>
      <c r="BH47" s="80"/>
      <c r="BI47" s="80"/>
      <c r="BJ47" s="80"/>
      <c r="BK47" s="80"/>
      <c r="BL47" s="80"/>
    </row>
    <row r="48" spans="1:64" s="15" customFormat="1" ht="15" customHeight="1">
      <c r="A48" s="80"/>
      <c r="B48" s="89">
        <v>4</v>
      </c>
      <c r="C48" s="90"/>
      <c r="D48" s="218"/>
      <c r="E48" s="218"/>
      <c r="F48" s="218"/>
      <c r="G48" s="218"/>
      <c r="H48" s="218"/>
      <c r="I48" s="218"/>
      <c r="J48" s="218"/>
      <c r="K48" s="218"/>
      <c r="L48" s="218"/>
      <c r="M48" s="219"/>
      <c r="N48" s="220"/>
      <c r="O48" s="220"/>
      <c r="P48" s="220"/>
      <c r="Q48" s="220"/>
      <c r="R48" s="220"/>
      <c r="S48" s="220"/>
      <c r="T48" s="221"/>
      <c r="U48" s="219"/>
      <c r="V48" s="220"/>
      <c r="W48" s="220"/>
      <c r="X48" s="220"/>
      <c r="Y48" s="220"/>
      <c r="Z48" s="220"/>
      <c r="AA48" s="220"/>
      <c r="AB48" s="221"/>
      <c r="AC48" s="222"/>
      <c r="AD48" s="223"/>
      <c r="AE48" s="223"/>
      <c r="AF48" s="223"/>
      <c r="AG48" s="224"/>
      <c r="AH48" s="216"/>
      <c r="AI48" s="216"/>
      <c r="AJ48" s="216"/>
      <c r="AK48" s="216"/>
      <c r="AL48" s="216"/>
      <c r="AM48" s="93" t="str">
        <f t="shared" si="1"/>
        <v/>
      </c>
      <c r="AN48" s="94"/>
      <c r="AO48" s="94"/>
      <c r="AP48" s="94"/>
      <c r="AQ48" s="95"/>
      <c r="AR48" s="93" t="str">
        <f t="shared" si="2"/>
        <v/>
      </c>
      <c r="AS48" s="94"/>
      <c r="AT48" s="94"/>
      <c r="AU48" s="94"/>
      <c r="AV48" s="95"/>
      <c r="AW48" s="96"/>
      <c r="AX48" s="97"/>
      <c r="AY48" s="97"/>
      <c r="AZ48" s="97"/>
      <c r="BA48" s="98"/>
      <c r="BB48" s="96"/>
      <c r="BC48" s="97"/>
      <c r="BD48" s="97"/>
      <c r="BE48" s="97"/>
      <c r="BF48" s="98"/>
      <c r="BG48" s="80"/>
      <c r="BH48" s="80"/>
      <c r="BI48" s="80"/>
      <c r="BJ48" s="80"/>
      <c r="BK48" s="80"/>
      <c r="BL48" s="80"/>
    </row>
    <row r="49" spans="1:64" s="15" customFormat="1" ht="15" customHeight="1">
      <c r="A49" s="80"/>
      <c r="B49" s="89">
        <v>5</v>
      </c>
      <c r="C49" s="90"/>
      <c r="D49" s="218"/>
      <c r="E49" s="218"/>
      <c r="F49" s="218"/>
      <c r="G49" s="218"/>
      <c r="H49" s="218"/>
      <c r="I49" s="218"/>
      <c r="J49" s="218"/>
      <c r="K49" s="218"/>
      <c r="L49" s="218"/>
      <c r="M49" s="219"/>
      <c r="N49" s="220"/>
      <c r="O49" s="220"/>
      <c r="P49" s="220"/>
      <c r="Q49" s="220"/>
      <c r="R49" s="220"/>
      <c r="S49" s="220"/>
      <c r="T49" s="221"/>
      <c r="U49" s="219"/>
      <c r="V49" s="220"/>
      <c r="W49" s="220"/>
      <c r="X49" s="220"/>
      <c r="Y49" s="220"/>
      <c r="Z49" s="220"/>
      <c r="AA49" s="220"/>
      <c r="AB49" s="221"/>
      <c r="AC49" s="222"/>
      <c r="AD49" s="223"/>
      <c r="AE49" s="223"/>
      <c r="AF49" s="223"/>
      <c r="AG49" s="224"/>
      <c r="AH49" s="216"/>
      <c r="AI49" s="216"/>
      <c r="AJ49" s="216"/>
      <c r="AK49" s="216"/>
      <c r="AL49" s="216"/>
      <c r="AM49" s="93" t="str">
        <f t="shared" si="1"/>
        <v/>
      </c>
      <c r="AN49" s="94"/>
      <c r="AO49" s="94"/>
      <c r="AP49" s="94"/>
      <c r="AQ49" s="95"/>
      <c r="AR49" s="93" t="str">
        <f t="shared" si="2"/>
        <v/>
      </c>
      <c r="AS49" s="94"/>
      <c r="AT49" s="94"/>
      <c r="AU49" s="94"/>
      <c r="AV49" s="95"/>
      <c r="AW49" s="96"/>
      <c r="AX49" s="97"/>
      <c r="AY49" s="97"/>
      <c r="AZ49" s="97"/>
      <c r="BA49" s="98"/>
      <c r="BB49" s="96"/>
      <c r="BC49" s="97"/>
      <c r="BD49" s="97"/>
      <c r="BE49" s="97"/>
      <c r="BF49" s="98"/>
      <c r="BG49" s="80"/>
      <c r="BH49" s="80"/>
      <c r="BI49" s="80"/>
      <c r="BJ49" s="80"/>
      <c r="BK49" s="80"/>
      <c r="BL49" s="80"/>
    </row>
    <row r="50" spans="1:64" s="15" customFormat="1" ht="15" customHeight="1">
      <c r="A50" s="80"/>
      <c r="B50" s="89">
        <v>6</v>
      </c>
      <c r="C50" s="90"/>
      <c r="D50" s="218"/>
      <c r="E50" s="218"/>
      <c r="F50" s="218"/>
      <c r="G50" s="218"/>
      <c r="H50" s="218"/>
      <c r="I50" s="218"/>
      <c r="J50" s="218"/>
      <c r="K50" s="218"/>
      <c r="L50" s="218"/>
      <c r="M50" s="219"/>
      <c r="N50" s="220"/>
      <c r="O50" s="220"/>
      <c r="P50" s="220"/>
      <c r="Q50" s="220"/>
      <c r="R50" s="220"/>
      <c r="S50" s="220"/>
      <c r="T50" s="221"/>
      <c r="U50" s="219"/>
      <c r="V50" s="220"/>
      <c r="W50" s="220"/>
      <c r="X50" s="220"/>
      <c r="Y50" s="220"/>
      <c r="Z50" s="220"/>
      <c r="AA50" s="220"/>
      <c r="AB50" s="221"/>
      <c r="AC50" s="222"/>
      <c r="AD50" s="223"/>
      <c r="AE50" s="223"/>
      <c r="AF50" s="223"/>
      <c r="AG50" s="224"/>
      <c r="AH50" s="216"/>
      <c r="AI50" s="216"/>
      <c r="AJ50" s="216"/>
      <c r="AK50" s="216"/>
      <c r="AL50" s="216"/>
      <c r="AM50" s="93" t="str">
        <f t="shared" si="1"/>
        <v/>
      </c>
      <c r="AN50" s="94"/>
      <c r="AO50" s="94"/>
      <c r="AP50" s="94"/>
      <c r="AQ50" s="95"/>
      <c r="AR50" s="93" t="str">
        <f t="shared" si="2"/>
        <v/>
      </c>
      <c r="AS50" s="94"/>
      <c r="AT50" s="94"/>
      <c r="AU50" s="94"/>
      <c r="AV50" s="95"/>
      <c r="AW50" s="96"/>
      <c r="AX50" s="97"/>
      <c r="AY50" s="97"/>
      <c r="AZ50" s="97"/>
      <c r="BA50" s="98"/>
      <c r="BB50" s="96"/>
      <c r="BC50" s="97"/>
      <c r="BD50" s="97"/>
      <c r="BE50" s="97"/>
      <c r="BF50" s="98"/>
      <c r="BG50" s="80"/>
      <c r="BH50" s="80"/>
      <c r="BI50" s="80"/>
      <c r="BJ50" s="80"/>
      <c r="BK50" s="80"/>
      <c r="BL50" s="80"/>
    </row>
    <row r="51" spans="1:64" s="15" customFormat="1" ht="15" customHeight="1">
      <c r="A51" s="80"/>
      <c r="B51" s="89">
        <v>7</v>
      </c>
      <c r="C51" s="90"/>
      <c r="D51" s="218"/>
      <c r="E51" s="218"/>
      <c r="F51" s="218"/>
      <c r="G51" s="218"/>
      <c r="H51" s="218"/>
      <c r="I51" s="218"/>
      <c r="J51" s="218"/>
      <c r="K51" s="218"/>
      <c r="L51" s="218"/>
      <c r="M51" s="219"/>
      <c r="N51" s="220"/>
      <c r="O51" s="220"/>
      <c r="P51" s="220"/>
      <c r="Q51" s="220"/>
      <c r="R51" s="220"/>
      <c r="S51" s="220"/>
      <c r="T51" s="221"/>
      <c r="U51" s="219"/>
      <c r="V51" s="220"/>
      <c r="W51" s="220"/>
      <c r="X51" s="220"/>
      <c r="Y51" s="220"/>
      <c r="Z51" s="220"/>
      <c r="AA51" s="220"/>
      <c r="AB51" s="221"/>
      <c r="AC51" s="222"/>
      <c r="AD51" s="223"/>
      <c r="AE51" s="223"/>
      <c r="AF51" s="223"/>
      <c r="AG51" s="224"/>
      <c r="AH51" s="216"/>
      <c r="AI51" s="216"/>
      <c r="AJ51" s="216"/>
      <c r="AK51" s="216"/>
      <c r="AL51" s="216"/>
      <c r="AM51" s="93" t="str">
        <f t="shared" si="1"/>
        <v/>
      </c>
      <c r="AN51" s="94"/>
      <c r="AO51" s="94"/>
      <c r="AP51" s="94"/>
      <c r="AQ51" s="95"/>
      <c r="AR51" s="93" t="str">
        <f t="shared" si="2"/>
        <v/>
      </c>
      <c r="AS51" s="94"/>
      <c r="AT51" s="94"/>
      <c r="AU51" s="94"/>
      <c r="AV51" s="95"/>
      <c r="AW51" s="96"/>
      <c r="AX51" s="97"/>
      <c r="AY51" s="97"/>
      <c r="AZ51" s="97"/>
      <c r="BA51" s="98"/>
      <c r="BB51" s="96"/>
      <c r="BC51" s="97"/>
      <c r="BD51" s="97"/>
      <c r="BE51" s="97"/>
      <c r="BF51" s="98"/>
      <c r="BG51" s="80"/>
      <c r="BH51" s="80"/>
      <c r="BI51" s="80"/>
      <c r="BJ51" s="80"/>
      <c r="BK51" s="80"/>
      <c r="BL51" s="80"/>
    </row>
    <row r="52" spans="1:64" s="15" customFormat="1" ht="15" customHeight="1">
      <c r="A52" s="80"/>
      <c r="B52" s="89">
        <v>8</v>
      </c>
      <c r="C52" s="90"/>
      <c r="D52" s="218"/>
      <c r="E52" s="218"/>
      <c r="F52" s="218"/>
      <c r="G52" s="218"/>
      <c r="H52" s="218"/>
      <c r="I52" s="218"/>
      <c r="J52" s="218"/>
      <c r="K52" s="218"/>
      <c r="L52" s="218"/>
      <c r="M52" s="219"/>
      <c r="N52" s="220"/>
      <c r="O52" s="220"/>
      <c r="P52" s="220"/>
      <c r="Q52" s="220"/>
      <c r="R52" s="220"/>
      <c r="S52" s="220"/>
      <c r="T52" s="221"/>
      <c r="U52" s="219"/>
      <c r="V52" s="220"/>
      <c r="W52" s="220"/>
      <c r="X52" s="220"/>
      <c r="Y52" s="220"/>
      <c r="Z52" s="220"/>
      <c r="AA52" s="220"/>
      <c r="AB52" s="221"/>
      <c r="AC52" s="222"/>
      <c r="AD52" s="223"/>
      <c r="AE52" s="223"/>
      <c r="AF52" s="223"/>
      <c r="AG52" s="224"/>
      <c r="AH52" s="216"/>
      <c r="AI52" s="216"/>
      <c r="AJ52" s="216"/>
      <c r="AK52" s="216"/>
      <c r="AL52" s="216"/>
      <c r="AM52" s="93" t="str">
        <f t="shared" si="1"/>
        <v/>
      </c>
      <c r="AN52" s="94"/>
      <c r="AO52" s="94"/>
      <c r="AP52" s="94"/>
      <c r="AQ52" s="95"/>
      <c r="AR52" s="93" t="str">
        <f t="shared" si="2"/>
        <v/>
      </c>
      <c r="AS52" s="94"/>
      <c r="AT52" s="94"/>
      <c r="AU52" s="94"/>
      <c r="AV52" s="95"/>
      <c r="AW52" s="96"/>
      <c r="AX52" s="97"/>
      <c r="AY52" s="97"/>
      <c r="AZ52" s="97"/>
      <c r="BA52" s="98"/>
      <c r="BB52" s="96"/>
      <c r="BC52" s="97"/>
      <c r="BD52" s="97"/>
      <c r="BE52" s="97"/>
      <c r="BF52" s="98"/>
      <c r="BG52" s="80"/>
      <c r="BH52" s="80"/>
      <c r="BI52" s="80"/>
      <c r="BJ52" s="80"/>
      <c r="BK52" s="80"/>
      <c r="BL52" s="80"/>
    </row>
    <row r="53" spans="1:64" s="15" customFormat="1" ht="15" customHeight="1">
      <c r="A53" s="80"/>
      <c r="B53" s="89">
        <v>9</v>
      </c>
      <c r="C53" s="90"/>
      <c r="D53" s="218"/>
      <c r="E53" s="218"/>
      <c r="F53" s="218"/>
      <c r="G53" s="218"/>
      <c r="H53" s="218"/>
      <c r="I53" s="218"/>
      <c r="J53" s="218"/>
      <c r="K53" s="218"/>
      <c r="L53" s="218"/>
      <c r="M53" s="219"/>
      <c r="N53" s="220"/>
      <c r="O53" s="220"/>
      <c r="P53" s="220"/>
      <c r="Q53" s="220"/>
      <c r="R53" s="220"/>
      <c r="S53" s="220"/>
      <c r="T53" s="221"/>
      <c r="U53" s="219"/>
      <c r="V53" s="220"/>
      <c r="W53" s="220"/>
      <c r="X53" s="220"/>
      <c r="Y53" s="220"/>
      <c r="Z53" s="220"/>
      <c r="AA53" s="220"/>
      <c r="AB53" s="221"/>
      <c r="AC53" s="222"/>
      <c r="AD53" s="223"/>
      <c r="AE53" s="223"/>
      <c r="AF53" s="223"/>
      <c r="AG53" s="224"/>
      <c r="AH53" s="216"/>
      <c r="AI53" s="216"/>
      <c r="AJ53" s="216"/>
      <c r="AK53" s="216"/>
      <c r="AL53" s="216"/>
      <c r="AM53" s="93" t="str">
        <f t="shared" si="1"/>
        <v/>
      </c>
      <c r="AN53" s="94"/>
      <c r="AO53" s="94"/>
      <c r="AP53" s="94"/>
      <c r="AQ53" s="95"/>
      <c r="AR53" s="93" t="str">
        <f t="shared" si="2"/>
        <v/>
      </c>
      <c r="AS53" s="94"/>
      <c r="AT53" s="94"/>
      <c r="AU53" s="94"/>
      <c r="AV53" s="95"/>
      <c r="AW53" s="96"/>
      <c r="AX53" s="97"/>
      <c r="AY53" s="97"/>
      <c r="AZ53" s="97"/>
      <c r="BA53" s="98"/>
      <c r="BB53" s="96"/>
      <c r="BC53" s="97"/>
      <c r="BD53" s="97"/>
      <c r="BE53" s="97"/>
      <c r="BF53" s="98"/>
      <c r="BG53" s="80"/>
      <c r="BH53" s="80"/>
      <c r="BI53" s="80"/>
      <c r="BJ53" s="80"/>
      <c r="BK53" s="80"/>
      <c r="BL53" s="80"/>
    </row>
    <row r="54" spans="1:64" s="15" customFormat="1" ht="15" customHeight="1">
      <c r="A54" s="80"/>
      <c r="B54" s="89">
        <v>10</v>
      </c>
      <c r="C54" s="90"/>
      <c r="D54" s="218"/>
      <c r="E54" s="218"/>
      <c r="F54" s="218"/>
      <c r="G54" s="218"/>
      <c r="H54" s="218"/>
      <c r="I54" s="218"/>
      <c r="J54" s="218"/>
      <c r="K54" s="218"/>
      <c r="L54" s="218"/>
      <c r="M54" s="219"/>
      <c r="N54" s="220"/>
      <c r="O54" s="220"/>
      <c r="P54" s="220"/>
      <c r="Q54" s="220"/>
      <c r="R54" s="220"/>
      <c r="S54" s="220"/>
      <c r="T54" s="221"/>
      <c r="U54" s="219"/>
      <c r="V54" s="220"/>
      <c r="W54" s="220"/>
      <c r="X54" s="220"/>
      <c r="Y54" s="220"/>
      <c r="Z54" s="220"/>
      <c r="AA54" s="220"/>
      <c r="AB54" s="221"/>
      <c r="AC54" s="222"/>
      <c r="AD54" s="223"/>
      <c r="AE54" s="223"/>
      <c r="AF54" s="223"/>
      <c r="AG54" s="224"/>
      <c r="AH54" s="216"/>
      <c r="AI54" s="216"/>
      <c r="AJ54" s="216"/>
      <c r="AK54" s="216"/>
      <c r="AL54" s="216"/>
      <c r="AM54" s="93" t="str">
        <f t="shared" si="1"/>
        <v/>
      </c>
      <c r="AN54" s="94"/>
      <c r="AO54" s="94"/>
      <c r="AP54" s="94"/>
      <c r="AQ54" s="95"/>
      <c r="AR54" s="93" t="str">
        <f t="shared" si="2"/>
        <v/>
      </c>
      <c r="AS54" s="94"/>
      <c r="AT54" s="94"/>
      <c r="AU54" s="94"/>
      <c r="AV54" s="95"/>
      <c r="AW54" s="96"/>
      <c r="AX54" s="97"/>
      <c r="AY54" s="97"/>
      <c r="AZ54" s="97"/>
      <c r="BA54" s="98"/>
      <c r="BB54" s="96"/>
      <c r="BC54" s="97"/>
      <c r="BD54" s="97"/>
      <c r="BE54" s="97"/>
      <c r="BF54" s="98"/>
      <c r="BG54" s="80"/>
      <c r="BH54" s="80"/>
      <c r="BI54" s="80"/>
      <c r="BJ54" s="80"/>
      <c r="BK54" s="80"/>
      <c r="BL54" s="80"/>
    </row>
    <row r="55" spans="1:64" s="15" customFormat="1" ht="15" customHeight="1">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row>
    <row r="56" spans="1:64" ht="18.75" customHeight="1">
      <c r="B56" s="1"/>
      <c r="C56" s="290" t="s">
        <v>85</v>
      </c>
      <c r="D56" s="290"/>
      <c r="E56" s="290"/>
      <c r="F56" s="290"/>
      <c r="G56" s="290"/>
      <c r="H56" s="290"/>
      <c r="I56" s="290"/>
      <c r="J56" s="290"/>
      <c r="K56" s="290"/>
      <c r="L56" s="290"/>
      <c r="M56" s="290"/>
      <c r="N56" s="290"/>
      <c r="O56" s="290"/>
      <c r="P56" s="290"/>
      <c r="Q56" s="290"/>
      <c r="R56" s="290"/>
      <c r="S56" s="290"/>
      <c r="T56" s="290"/>
      <c r="U56" s="290"/>
      <c r="V56" s="290"/>
      <c r="W56" s="290"/>
      <c r="X56" s="290"/>
      <c r="Y56" s="290"/>
      <c r="Z56" s="87"/>
      <c r="AA56" s="87"/>
      <c r="AB56" s="87"/>
      <c r="AN56" s="3"/>
      <c r="AO56" s="3"/>
      <c r="AP56" s="3"/>
      <c r="AQ56" s="3"/>
      <c r="AR56" s="3"/>
      <c r="AS56" s="3"/>
      <c r="AT56" s="17"/>
      <c r="AU56" s="18"/>
      <c r="AV56" s="18"/>
      <c r="AW56" s="18"/>
      <c r="AX56" s="19"/>
      <c r="AY56" s="19"/>
      <c r="AZ56" s="19"/>
      <c r="BA56" s="19"/>
      <c r="BB56" s="19"/>
      <c r="BC56" s="19"/>
    </row>
    <row r="57" spans="1:64">
      <c r="B57" s="91"/>
      <c r="C57" s="91"/>
      <c r="D57" s="91" t="s">
        <v>86</v>
      </c>
      <c r="E57" s="91"/>
      <c r="F57" s="91"/>
      <c r="G57" s="91"/>
      <c r="H57" s="91"/>
      <c r="I57" s="91" t="s">
        <v>87</v>
      </c>
      <c r="J57" s="91"/>
      <c r="K57" s="91"/>
      <c r="L57" s="91"/>
      <c r="M57" s="91" t="s">
        <v>88</v>
      </c>
      <c r="N57" s="91"/>
      <c r="O57" s="91"/>
      <c r="P57" s="91"/>
      <c r="Q57" s="91"/>
      <c r="R57" s="91"/>
      <c r="S57" s="91"/>
      <c r="T57" s="91"/>
      <c r="U57" s="92" t="s">
        <v>89</v>
      </c>
      <c r="V57" s="92"/>
      <c r="W57" s="92"/>
      <c r="X57" s="92"/>
      <c r="Y57" s="92"/>
      <c r="Z57" s="91" t="s">
        <v>72</v>
      </c>
      <c r="AA57" s="91"/>
      <c r="AB57" s="91"/>
      <c r="AC57" s="91"/>
      <c r="AD57" s="91"/>
      <c r="AE57" s="91" t="s">
        <v>73</v>
      </c>
      <c r="AF57" s="91"/>
      <c r="AG57" s="91"/>
      <c r="AH57" s="91"/>
      <c r="AI57" s="91"/>
      <c r="AJ57" s="91" t="s">
        <v>90</v>
      </c>
      <c r="AK57" s="91"/>
      <c r="AL57" s="91"/>
      <c r="AM57" s="91"/>
      <c r="AN57" s="91"/>
      <c r="AO57" s="91"/>
      <c r="AP57" s="91"/>
      <c r="AQ57" s="91"/>
      <c r="AW57" s="126"/>
      <c r="AX57" s="126"/>
      <c r="AY57" s="19"/>
      <c r="AZ57" s="19"/>
      <c r="BA57" s="19"/>
      <c r="BB57" s="19"/>
      <c r="BC57" s="19"/>
    </row>
    <row r="58" spans="1:64">
      <c r="B58" s="214">
        <v>1</v>
      </c>
      <c r="C58" s="214"/>
      <c r="D58" s="123" t="s">
        <v>91</v>
      </c>
      <c r="E58" s="123"/>
      <c r="F58" s="123"/>
      <c r="G58" s="123"/>
      <c r="H58" s="123"/>
      <c r="I58" s="123" t="s">
        <v>92</v>
      </c>
      <c r="J58" s="123"/>
      <c r="K58" s="123"/>
      <c r="L58" s="123"/>
      <c r="M58" s="217">
        <v>46023</v>
      </c>
      <c r="N58" s="217"/>
      <c r="O58" s="217"/>
      <c r="P58" s="217"/>
      <c r="Q58" s="217"/>
      <c r="R58" s="217"/>
      <c r="S58" s="217"/>
      <c r="T58" s="217"/>
      <c r="U58" s="216">
        <v>750000</v>
      </c>
      <c r="V58" s="216"/>
      <c r="W58" s="216"/>
      <c r="X58" s="216"/>
      <c r="Y58" s="216"/>
      <c r="Z58" s="125">
        <f>IF(D58="","",U58*0.1)</f>
        <v>75000</v>
      </c>
      <c r="AA58" s="125"/>
      <c r="AB58" s="125"/>
      <c r="AC58" s="125"/>
      <c r="AD58" s="125"/>
      <c r="AE58" s="125">
        <f t="shared" ref="AE58:AE61" si="3">IF(U58="","",SUM(U58:AD58))</f>
        <v>825000</v>
      </c>
      <c r="AF58" s="125"/>
      <c r="AG58" s="125"/>
      <c r="AH58" s="125"/>
      <c r="AI58" s="125"/>
      <c r="AJ58" s="123" t="s">
        <v>78</v>
      </c>
      <c r="AK58" s="123"/>
      <c r="AL58" s="123"/>
      <c r="AM58" s="123"/>
      <c r="AN58" s="123"/>
      <c r="AO58" s="123"/>
      <c r="AP58" s="123"/>
      <c r="AQ58" s="123"/>
      <c r="AR58" s="19"/>
      <c r="AS58" s="19"/>
      <c r="AW58" s="124"/>
      <c r="AX58" s="124"/>
      <c r="AY58" s="19"/>
      <c r="AZ58" s="19"/>
      <c r="BA58" s="19"/>
      <c r="BB58" s="19"/>
      <c r="BC58" s="19"/>
    </row>
    <row r="59" spans="1:64">
      <c r="B59" s="214">
        <v>2</v>
      </c>
      <c r="C59" s="214"/>
      <c r="D59" s="123" t="s">
        <v>93</v>
      </c>
      <c r="E59" s="123"/>
      <c r="F59" s="123"/>
      <c r="G59" s="123"/>
      <c r="H59" s="123"/>
      <c r="I59" s="123" t="s">
        <v>94</v>
      </c>
      <c r="J59" s="123"/>
      <c r="K59" s="123"/>
      <c r="L59" s="123"/>
      <c r="M59" s="217">
        <v>46023</v>
      </c>
      <c r="N59" s="217"/>
      <c r="O59" s="217"/>
      <c r="P59" s="217"/>
      <c r="Q59" s="217"/>
      <c r="R59" s="217"/>
      <c r="S59" s="217"/>
      <c r="T59" s="217"/>
      <c r="U59" s="216">
        <v>300000</v>
      </c>
      <c r="V59" s="216"/>
      <c r="W59" s="216"/>
      <c r="X59" s="216"/>
      <c r="Y59" s="216"/>
      <c r="Z59" s="125">
        <f t="shared" ref="Z59:Z61" si="4">IF(D59="","",U59*0.1)</f>
        <v>30000</v>
      </c>
      <c r="AA59" s="125"/>
      <c r="AB59" s="125"/>
      <c r="AC59" s="125"/>
      <c r="AD59" s="125"/>
      <c r="AE59" s="125">
        <f t="shared" si="3"/>
        <v>330000</v>
      </c>
      <c r="AF59" s="125"/>
      <c r="AG59" s="125"/>
      <c r="AH59" s="125"/>
      <c r="AI59" s="125"/>
      <c r="AJ59" s="123" t="s">
        <v>78</v>
      </c>
      <c r="AK59" s="123"/>
      <c r="AL59" s="123"/>
      <c r="AM59" s="123"/>
      <c r="AN59" s="123"/>
      <c r="AO59" s="123"/>
      <c r="AP59" s="123"/>
      <c r="AQ59" s="123"/>
      <c r="AR59" s="19"/>
      <c r="AS59" s="19"/>
      <c r="AW59" s="124"/>
      <c r="AX59" s="124"/>
      <c r="AY59" s="19"/>
      <c r="AZ59" s="19"/>
      <c r="BA59" s="19"/>
      <c r="BB59" s="19"/>
      <c r="BC59" s="19"/>
    </row>
    <row r="60" spans="1:64">
      <c r="B60" s="214">
        <v>3</v>
      </c>
      <c r="C60" s="214"/>
      <c r="D60" s="123" t="s">
        <v>95</v>
      </c>
      <c r="E60" s="123"/>
      <c r="F60" s="123"/>
      <c r="G60" s="123"/>
      <c r="H60" s="123"/>
      <c r="I60" s="123" t="s">
        <v>92</v>
      </c>
      <c r="J60" s="123"/>
      <c r="K60" s="123"/>
      <c r="L60" s="123"/>
      <c r="M60" s="217">
        <v>46054</v>
      </c>
      <c r="N60" s="217"/>
      <c r="O60" s="217"/>
      <c r="P60" s="217"/>
      <c r="Q60" s="217"/>
      <c r="R60" s="217"/>
      <c r="S60" s="217"/>
      <c r="T60" s="217"/>
      <c r="U60" s="216">
        <v>750000</v>
      </c>
      <c r="V60" s="216"/>
      <c r="W60" s="216"/>
      <c r="X60" s="216"/>
      <c r="Y60" s="216"/>
      <c r="Z60" s="125">
        <f t="shared" si="4"/>
        <v>75000</v>
      </c>
      <c r="AA60" s="125"/>
      <c r="AB60" s="125"/>
      <c r="AC60" s="125"/>
      <c r="AD60" s="125"/>
      <c r="AE60" s="125">
        <f t="shared" si="3"/>
        <v>825000</v>
      </c>
      <c r="AF60" s="125"/>
      <c r="AG60" s="125"/>
      <c r="AH60" s="125"/>
      <c r="AI60" s="125"/>
      <c r="AJ60" s="123" t="s">
        <v>78</v>
      </c>
      <c r="AK60" s="123"/>
      <c r="AL60" s="123"/>
      <c r="AM60" s="123"/>
      <c r="AN60" s="123"/>
      <c r="AO60" s="123"/>
      <c r="AP60" s="123"/>
      <c r="AQ60" s="123"/>
      <c r="AR60" s="19"/>
      <c r="AS60" s="19"/>
      <c r="AW60" s="124"/>
      <c r="AX60" s="124"/>
      <c r="AY60" s="19"/>
      <c r="AZ60" s="19"/>
      <c r="BA60" s="19"/>
      <c r="BB60" s="19"/>
      <c r="BC60" s="19"/>
    </row>
    <row r="61" spans="1:64">
      <c r="B61" s="214">
        <v>4</v>
      </c>
      <c r="C61" s="214"/>
      <c r="D61" s="123"/>
      <c r="E61" s="123"/>
      <c r="F61" s="123"/>
      <c r="G61" s="123"/>
      <c r="H61" s="123"/>
      <c r="I61" s="123"/>
      <c r="J61" s="123"/>
      <c r="K61" s="123"/>
      <c r="L61" s="123"/>
      <c r="M61" s="215"/>
      <c r="N61" s="215"/>
      <c r="O61" s="215"/>
      <c r="P61" s="215"/>
      <c r="Q61" s="215"/>
      <c r="R61" s="215"/>
      <c r="S61" s="215"/>
      <c r="T61" s="215"/>
      <c r="U61" s="216"/>
      <c r="V61" s="216"/>
      <c r="W61" s="216"/>
      <c r="X61" s="216"/>
      <c r="Y61" s="216"/>
      <c r="Z61" s="125" t="str">
        <f t="shared" si="4"/>
        <v/>
      </c>
      <c r="AA61" s="125"/>
      <c r="AB61" s="125"/>
      <c r="AC61" s="125"/>
      <c r="AD61" s="125"/>
      <c r="AE61" s="125" t="str">
        <f t="shared" si="3"/>
        <v/>
      </c>
      <c r="AF61" s="125"/>
      <c r="AG61" s="125"/>
      <c r="AH61" s="125"/>
      <c r="AI61" s="125"/>
      <c r="AJ61" s="123"/>
      <c r="AK61" s="123"/>
      <c r="AL61" s="123"/>
      <c r="AM61" s="123"/>
      <c r="AN61" s="123"/>
      <c r="AO61" s="123"/>
      <c r="AP61" s="123"/>
      <c r="AQ61" s="123"/>
      <c r="AR61" s="19"/>
      <c r="AS61" s="19"/>
      <c r="AW61" s="126"/>
      <c r="AX61" s="126"/>
      <c r="AY61" s="19"/>
      <c r="AZ61" s="19"/>
      <c r="BA61" s="19"/>
      <c r="BB61" s="19"/>
      <c r="BC61" s="19"/>
    </row>
    <row r="62" spans="1:64">
      <c r="B62" s="214">
        <v>5</v>
      </c>
      <c r="C62" s="214"/>
      <c r="D62" s="123"/>
      <c r="E62" s="123"/>
      <c r="F62" s="123"/>
      <c r="G62" s="123"/>
      <c r="H62" s="123"/>
      <c r="I62" s="123"/>
      <c r="J62" s="123"/>
      <c r="K62" s="123"/>
      <c r="L62" s="123"/>
      <c r="M62" s="215"/>
      <c r="N62" s="215"/>
      <c r="O62" s="215"/>
      <c r="P62" s="215"/>
      <c r="Q62" s="215"/>
      <c r="R62" s="215"/>
      <c r="S62" s="215"/>
      <c r="T62" s="215"/>
      <c r="U62" s="216"/>
      <c r="V62" s="216"/>
      <c r="W62" s="216"/>
      <c r="X62" s="216"/>
      <c r="Y62" s="216"/>
      <c r="Z62" s="125" t="str">
        <f t="shared" ref="Z62" si="5">IF(D62="","",U62*0.1)</f>
        <v/>
      </c>
      <c r="AA62" s="125"/>
      <c r="AB62" s="125"/>
      <c r="AC62" s="125"/>
      <c r="AD62" s="125"/>
      <c r="AE62" s="125" t="str">
        <f t="shared" ref="AE62" si="6">IF(U62="","",SUM(U62:AD62))</f>
        <v/>
      </c>
      <c r="AF62" s="125"/>
      <c r="AG62" s="125"/>
      <c r="AH62" s="125"/>
      <c r="AI62" s="125"/>
      <c r="AJ62" s="123"/>
      <c r="AK62" s="123"/>
      <c r="AL62" s="123"/>
      <c r="AM62" s="123"/>
      <c r="AN62" s="123"/>
      <c r="AO62" s="123"/>
      <c r="AP62" s="123"/>
      <c r="AQ62" s="123"/>
      <c r="AR62" s="19"/>
      <c r="AS62" s="19"/>
      <c r="AW62" s="124"/>
      <c r="AX62" s="124"/>
      <c r="AY62" s="19"/>
      <c r="AZ62" s="19"/>
      <c r="BA62" s="19"/>
      <c r="BB62" s="19"/>
      <c r="BC62" s="19"/>
    </row>
    <row r="63" spans="1:64">
      <c r="B63" s="214">
        <v>6</v>
      </c>
      <c r="C63" s="214"/>
      <c r="D63" s="123"/>
      <c r="E63" s="123"/>
      <c r="F63" s="123"/>
      <c r="G63" s="123"/>
      <c r="H63" s="123"/>
      <c r="I63" s="123"/>
      <c r="J63" s="123"/>
      <c r="K63" s="123"/>
      <c r="L63" s="123"/>
      <c r="M63" s="215"/>
      <c r="N63" s="215"/>
      <c r="O63" s="215"/>
      <c r="P63" s="215"/>
      <c r="Q63" s="215"/>
      <c r="R63" s="215"/>
      <c r="S63" s="215"/>
      <c r="T63" s="215"/>
      <c r="U63" s="216"/>
      <c r="V63" s="216"/>
      <c r="W63" s="216"/>
      <c r="X63" s="216"/>
      <c r="Y63" s="216"/>
      <c r="Z63" s="125" t="str">
        <f t="shared" ref="Z63:Z67" si="7">IF(D63="","",U63*0.1)</f>
        <v/>
      </c>
      <c r="AA63" s="125"/>
      <c r="AB63" s="125"/>
      <c r="AC63" s="125"/>
      <c r="AD63" s="125"/>
      <c r="AE63" s="125" t="str">
        <f t="shared" ref="AE63:AE67" si="8">IF(U63="","",SUM(U63:AD63))</f>
        <v/>
      </c>
      <c r="AF63" s="125"/>
      <c r="AG63" s="125"/>
      <c r="AH63" s="125"/>
      <c r="AI63" s="125"/>
      <c r="AJ63" s="123"/>
      <c r="AK63" s="123"/>
      <c r="AL63" s="123"/>
      <c r="AM63" s="123"/>
      <c r="AN63" s="123"/>
      <c r="AO63" s="123"/>
      <c r="AP63" s="123"/>
      <c r="AQ63" s="123"/>
      <c r="AR63" s="19"/>
      <c r="AS63" s="19"/>
      <c r="AW63" s="124"/>
      <c r="AX63" s="124"/>
      <c r="AY63" s="19"/>
      <c r="AZ63" s="19"/>
      <c r="BA63" s="19"/>
      <c r="BB63" s="19"/>
      <c r="BC63" s="19"/>
    </row>
    <row r="64" spans="1:64">
      <c r="B64" s="214">
        <v>7</v>
      </c>
      <c r="C64" s="214"/>
      <c r="D64" s="123"/>
      <c r="E64" s="123"/>
      <c r="F64" s="123"/>
      <c r="G64" s="123"/>
      <c r="H64" s="123"/>
      <c r="I64" s="123"/>
      <c r="J64" s="123"/>
      <c r="K64" s="123"/>
      <c r="L64" s="123"/>
      <c r="M64" s="215"/>
      <c r="N64" s="215"/>
      <c r="O64" s="215"/>
      <c r="P64" s="215"/>
      <c r="Q64" s="215"/>
      <c r="R64" s="215"/>
      <c r="S64" s="215"/>
      <c r="T64" s="215"/>
      <c r="U64" s="216"/>
      <c r="V64" s="216"/>
      <c r="W64" s="216"/>
      <c r="X64" s="216"/>
      <c r="Y64" s="216"/>
      <c r="Z64" s="125" t="str">
        <f t="shared" si="7"/>
        <v/>
      </c>
      <c r="AA64" s="125"/>
      <c r="AB64" s="125"/>
      <c r="AC64" s="125"/>
      <c r="AD64" s="125"/>
      <c r="AE64" s="125" t="str">
        <f t="shared" si="8"/>
        <v/>
      </c>
      <c r="AF64" s="125"/>
      <c r="AG64" s="125"/>
      <c r="AH64" s="125"/>
      <c r="AI64" s="125"/>
      <c r="AJ64" s="123"/>
      <c r="AK64" s="123"/>
      <c r="AL64" s="123"/>
      <c r="AM64" s="123"/>
      <c r="AN64" s="123"/>
      <c r="AO64" s="123"/>
      <c r="AP64" s="123"/>
      <c r="AQ64" s="123"/>
      <c r="AR64" s="19"/>
      <c r="AS64" s="19"/>
      <c r="AW64" s="124"/>
      <c r="AX64" s="124"/>
      <c r="AY64" s="19"/>
      <c r="AZ64" s="19"/>
      <c r="BA64" s="19"/>
      <c r="BB64" s="19"/>
      <c r="BC64" s="19"/>
    </row>
    <row r="65" spans="1:57">
      <c r="B65" s="214">
        <v>8</v>
      </c>
      <c r="C65" s="214"/>
      <c r="D65" s="123"/>
      <c r="E65" s="123"/>
      <c r="F65" s="123"/>
      <c r="G65" s="123"/>
      <c r="H65" s="123"/>
      <c r="I65" s="123"/>
      <c r="J65" s="123"/>
      <c r="K65" s="123"/>
      <c r="L65" s="123"/>
      <c r="M65" s="215"/>
      <c r="N65" s="215"/>
      <c r="O65" s="215"/>
      <c r="P65" s="215"/>
      <c r="Q65" s="215"/>
      <c r="R65" s="215"/>
      <c r="S65" s="215"/>
      <c r="T65" s="215"/>
      <c r="U65" s="216"/>
      <c r="V65" s="216"/>
      <c r="W65" s="216"/>
      <c r="X65" s="216"/>
      <c r="Y65" s="216"/>
      <c r="Z65" s="125" t="str">
        <f t="shared" si="7"/>
        <v/>
      </c>
      <c r="AA65" s="125"/>
      <c r="AB65" s="125"/>
      <c r="AC65" s="125"/>
      <c r="AD65" s="125"/>
      <c r="AE65" s="125" t="str">
        <f t="shared" si="8"/>
        <v/>
      </c>
      <c r="AF65" s="125"/>
      <c r="AG65" s="125"/>
      <c r="AH65" s="125"/>
      <c r="AI65" s="125"/>
      <c r="AJ65" s="123"/>
      <c r="AK65" s="123"/>
      <c r="AL65" s="123"/>
      <c r="AM65" s="123"/>
      <c r="AN65" s="123"/>
      <c r="AO65" s="123"/>
      <c r="AP65" s="123"/>
      <c r="AQ65" s="123"/>
      <c r="AR65" s="19"/>
      <c r="AS65" s="19"/>
      <c r="AW65" s="124"/>
      <c r="AX65" s="124"/>
      <c r="AY65" s="19"/>
      <c r="AZ65" s="19"/>
      <c r="BA65" s="19"/>
      <c r="BB65" s="19"/>
      <c r="BC65" s="19"/>
    </row>
    <row r="66" spans="1:57">
      <c r="B66" s="214">
        <v>9</v>
      </c>
      <c r="C66" s="214"/>
      <c r="D66" s="123"/>
      <c r="E66" s="123"/>
      <c r="F66" s="123"/>
      <c r="G66" s="123"/>
      <c r="H66" s="123"/>
      <c r="I66" s="123"/>
      <c r="J66" s="123"/>
      <c r="K66" s="123"/>
      <c r="L66" s="123"/>
      <c r="M66" s="215"/>
      <c r="N66" s="215"/>
      <c r="O66" s="215"/>
      <c r="P66" s="215"/>
      <c r="Q66" s="215"/>
      <c r="R66" s="215"/>
      <c r="S66" s="215"/>
      <c r="T66" s="215"/>
      <c r="U66" s="216"/>
      <c r="V66" s="216"/>
      <c r="W66" s="216"/>
      <c r="X66" s="216"/>
      <c r="Y66" s="216"/>
      <c r="Z66" s="125" t="str">
        <f t="shared" si="7"/>
        <v/>
      </c>
      <c r="AA66" s="125"/>
      <c r="AB66" s="125"/>
      <c r="AC66" s="125"/>
      <c r="AD66" s="125"/>
      <c r="AE66" s="125" t="str">
        <f t="shared" si="8"/>
        <v/>
      </c>
      <c r="AF66" s="125"/>
      <c r="AG66" s="125"/>
      <c r="AH66" s="125"/>
      <c r="AI66" s="125"/>
      <c r="AJ66" s="123"/>
      <c r="AK66" s="123"/>
      <c r="AL66" s="123"/>
      <c r="AM66" s="123"/>
      <c r="AN66" s="123"/>
      <c r="AO66" s="123"/>
      <c r="AP66" s="123"/>
      <c r="AQ66" s="123"/>
      <c r="AR66" s="19"/>
      <c r="AS66" s="19"/>
      <c r="AW66" s="124"/>
      <c r="AX66" s="124"/>
      <c r="AY66" s="19"/>
      <c r="AZ66" s="19"/>
      <c r="BA66" s="19"/>
      <c r="BB66" s="19"/>
      <c r="BC66" s="19"/>
    </row>
    <row r="67" spans="1:57">
      <c r="B67" s="214">
        <v>10</v>
      </c>
      <c r="C67" s="214"/>
      <c r="D67" s="123"/>
      <c r="E67" s="123"/>
      <c r="F67" s="123"/>
      <c r="G67" s="123"/>
      <c r="H67" s="123"/>
      <c r="I67" s="123"/>
      <c r="J67" s="123"/>
      <c r="K67" s="123"/>
      <c r="L67" s="123"/>
      <c r="M67" s="215"/>
      <c r="N67" s="215"/>
      <c r="O67" s="215"/>
      <c r="P67" s="215"/>
      <c r="Q67" s="215"/>
      <c r="R67" s="215"/>
      <c r="S67" s="215"/>
      <c r="T67" s="215"/>
      <c r="U67" s="216"/>
      <c r="V67" s="216"/>
      <c r="W67" s="216"/>
      <c r="X67" s="216"/>
      <c r="Y67" s="216"/>
      <c r="Z67" s="125" t="str">
        <f t="shared" si="7"/>
        <v/>
      </c>
      <c r="AA67" s="125"/>
      <c r="AB67" s="125"/>
      <c r="AC67" s="125"/>
      <c r="AD67" s="125"/>
      <c r="AE67" s="125" t="str">
        <f t="shared" si="8"/>
        <v/>
      </c>
      <c r="AF67" s="125"/>
      <c r="AG67" s="125"/>
      <c r="AH67" s="125"/>
      <c r="AI67" s="125"/>
      <c r="AJ67" s="123"/>
      <c r="AK67" s="123"/>
      <c r="AL67" s="123"/>
      <c r="AM67" s="123"/>
      <c r="AN67" s="123"/>
      <c r="AO67" s="123"/>
      <c r="AP67" s="123"/>
      <c r="AQ67" s="123"/>
      <c r="AR67" s="19"/>
      <c r="AS67" s="19"/>
      <c r="AW67" s="124"/>
      <c r="AX67" s="124"/>
      <c r="AY67" s="19"/>
      <c r="AZ67" s="19"/>
      <c r="BA67" s="19"/>
      <c r="BB67" s="19"/>
      <c r="BC67" s="19"/>
    </row>
    <row r="68" spans="1:57" s="15" customFormat="1" ht="15" customHeight="1">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row>
    <row r="69" spans="1:57" s="15" customFormat="1" ht="15" customHeight="1">
      <c r="A69" s="80"/>
      <c r="B69" s="20" t="s">
        <v>96</v>
      </c>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row>
    <row r="70" spans="1:57" s="15" customFormat="1" ht="15" customHeight="1">
      <c r="A70" s="80"/>
      <c r="B70" s="91"/>
      <c r="C70" s="91"/>
      <c r="D70" s="91" t="s">
        <v>67</v>
      </c>
      <c r="E70" s="91"/>
      <c r="F70" s="91"/>
      <c r="G70" s="91"/>
      <c r="H70" s="91"/>
      <c r="I70" s="91"/>
      <c r="J70" s="91"/>
      <c r="K70" s="91"/>
      <c r="L70" s="91"/>
      <c r="M70" s="212" t="s">
        <v>97</v>
      </c>
      <c r="N70" s="212"/>
      <c r="O70" s="212"/>
      <c r="P70" s="212"/>
      <c r="Q70" s="212"/>
      <c r="R70" s="213" t="s">
        <v>98</v>
      </c>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80"/>
      <c r="AR70" s="80"/>
      <c r="AS70" s="80"/>
      <c r="AT70" s="80"/>
      <c r="AU70" s="80"/>
      <c r="AV70" s="80"/>
      <c r="AW70" s="80"/>
      <c r="AX70" s="80"/>
      <c r="AY70" s="80"/>
      <c r="AZ70" s="80"/>
      <c r="BA70" s="80"/>
      <c r="BB70" s="80"/>
      <c r="BC70" s="80"/>
      <c r="BD70" s="80"/>
    </row>
    <row r="71" spans="1:57" s="15" customFormat="1" ht="26.1" customHeight="1">
      <c r="A71" s="80"/>
      <c r="B71" s="89">
        <v>1</v>
      </c>
      <c r="C71" s="90"/>
      <c r="D71" s="210" t="str">
        <f>D45</f>
        <v>大手就職情報サイト○○○掲載</v>
      </c>
      <c r="E71" s="210"/>
      <c r="F71" s="210"/>
      <c r="G71" s="210"/>
      <c r="H71" s="210"/>
      <c r="I71" s="210"/>
      <c r="J71" s="210"/>
      <c r="K71" s="210"/>
      <c r="L71" s="210"/>
      <c r="M71" s="206">
        <v>1</v>
      </c>
      <c r="N71" s="206"/>
      <c r="O71" s="206"/>
      <c r="P71" s="206"/>
      <c r="Q71" s="206"/>
      <c r="R71" s="208"/>
      <c r="S71" s="208"/>
      <c r="T71" s="208"/>
      <c r="U71" s="208"/>
      <c r="V71" s="208"/>
      <c r="W71" s="208"/>
      <c r="X71" s="208"/>
      <c r="Y71" s="208"/>
      <c r="Z71" s="208"/>
      <c r="AA71" s="208"/>
      <c r="AB71" s="208"/>
      <c r="AC71" s="208"/>
      <c r="AD71" s="208"/>
      <c r="AE71" s="208"/>
      <c r="AF71" s="208"/>
      <c r="AG71" s="208"/>
      <c r="AH71" s="208"/>
      <c r="AI71" s="208"/>
      <c r="AJ71" s="208"/>
      <c r="AK71" s="208"/>
      <c r="AL71" s="208"/>
      <c r="AM71" s="208"/>
      <c r="AN71" s="208"/>
      <c r="AO71" s="208"/>
      <c r="AP71" s="208"/>
      <c r="AQ71" s="80"/>
      <c r="AR71" s="80"/>
      <c r="AS71" s="80"/>
      <c r="AT71" s="80"/>
      <c r="AU71" s="80"/>
      <c r="AV71" s="80"/>
      <c r="AW71" s="80"/>
      <c r="AX71" s="80"/>
      <c r="AY71" s="80"/>
      <c r="AZ71" s="80"/>
      <c r="BA71" s="80"/>
      <c r="BB71" s="80"/>
      <c r="BC71" s="80"/>
      <c r="BD71" s="80"/>
    </row>
    <row r="72" spans="1:57" s="15" customFormat="1" ht="26.1" customHeight="1">
      <c r="A72" s="80"/>
      <c r="B72" s="89">
        <v>2</v>
      </c>
      <c r="C72" s="90"/>
      <c r="D72" s="210" t="str">
        <f t="shared" ref="D72:D80" si="9">D46</f>
        <v>パンフレットの作成</v>
      </c>
      <c r="E72" s="210"/>
      <c r="F72" s="210"/>
      <c r="G72" s="210"/>
      <c r="H72" s="210"/>
      <c r="I72" s="210"/>
      <c r="J72" s="210"/>
      <c r="K72" s="210"/>
      <c r="L72" s="210"/>
      <c r="M72" s="206">
        <v>0</v>
      </c>
      <c r="N72" s="206"/>
      <c r="O72" s="206"/>
      <c r="P72" s="206"/>
      <c r="Q72" s="206"/>
      <c r="R72" s="207" t="s">
        <v>99</v>
      </c>
      <c r="S72" s="207"/>
      <c r="T72" s="207"/>
      <c r="U72" s="207"/>
      <c r="V72" s="207"/>
      <c r="W72" s="207"/>
      <c r="X72" s="207"/>
      <c r="Y72" s="207"/>
      <c r="Z72" s="207"/>
      <c r="AA72" s="207"/>
      <c r="AB72" s="207"/>
      <c r="AC72" s="207"/>
      <c r="AD72" s="207"/>
      <c r="AE72" s="207"/>
      <c r="AF72" s="207"/>
      <c r="AG72" s="207"/>
      <c r="AH72" s="207"/>
      <c r="AI72" s="207"/>
      <c r="AJ72" s="207"/>
      <c r="AK72" s="207"/>
      <c r="AL72" s="207"/>
      <c r="AM72" s="207"/>
      <c r="AN72" s="207"/>
      <c r="AO72" s="207"/>
      <c r="AP72" s="207"/>
      <c r="AQ72" s="80"/>
      <c r="AR72" s="80"/>
      <c r="AS72" s="80"/>
      <c r="AT72" s="80"/>
      <c r="AU72" s="80"/>
      <c r="AV72" s="80"/>
      <c r="AW72" s="80"/>
      <c r="AX72" s="80"/>
      <c r="AY72" s="80"/>
      <c r="AZ72" s="80"/>
      <c r="BA72" s="80"/>
      <c r="BB72" s="80"/>
      <c r="BC72" s="80"/>
      <c r="BD72" s="80"/>
    </row>
    <row r="73" spans="1:57" s="15" customFormat="1" ht="26.1" customHeight="1">
      <c r="A73" s="80"/>
      <c r="B73" s="89">
        <v>3</v>
      </c>
      <c r="C73" s="90"/>
      <c r="D73" s="210" t="str">
        <f>D47</f>
        <v>チラシ作成</v>
      </c>
      <c r="E73" s="210"/>
      <c r="F73" s="210"/>
      <c r="G73" s="210"/>
      <c r="H73" s="210"/>
      <c r="I73" s="210"/>
      <c r="J73" s="210"/>
      <c r="K73" s="210"/>
      <c r="L73" s="210"/>
      <c r="M73" s="206">
        <v>1</v>
      </c>
      <c r="N73" s="206"/>
      <c r="O73" s="206"/>
      <c r="P73" s="206"/>
      <c r="Q73" s="206"/>
      <c r="R73" s="208"/>
      <c r="S73" s="208"/>
      <c r="T73" s="208"/>
      <c r="U73" s="208"/>
      <c r="V73" s="208"/>
      <c r="W73" s="208"/>
      <c r="X73" s="208"/>
      <c r="Y73" s="208"/>
      <c r="Z73" s="208"/>
      <c r="AA73" s="208"/>
      <c r="AB73" s="208"/>
      <c r="AC73" s="208"/>
      <c r="AD73" s="208"/>
      <c r="AE73" s="208"/>
      <c r="AF73" s="208"/>
      <c r="AG73" s="208"/>
      <c r="AH73" s="208"/>
      <c r="AI73" s="208"/>
      <c r="AJ73" s="208"/>
      <c r="AK73" s="208"/>
      <c r="AL73" s="208"/>
      <c r="AM73" s="208"/>
      <c r="AN73" s="208"/>
      <c r="AO73" s="208"/>
      <c r="AP73" s="208"/>
      <c r="AQ73" s="80"/>
      <c r="AR73" s="80"/>
      <c r="AS73" s="80"/>
      <c r="AT73" s="80"/>
      <c r="AU73" s="80"/>
      <c r="AV73" s="80"/>
      <c r="AW73" s="80"/>
      <c r="AX73" s="80"/>
      <c r="AY73" s="80"/>
      <c r="AZ73" s="80"/>
      <c r="BA73" s="80"/>
      <c r="BB73" s="80"/>
      <c r="BC73" s="80"/>
      <c r="BD73" s="80"/>
    </row>
    <row r="74" spans="1:57" s="15" customFormat="1" ht="26.1" customHeight="1">
      <c r="A74" s="80"/>
      <c r="B74" s="89">
        <v>4</v>
      </c>
      <c r="C74" s="90"/>
      <c r="D74" s="211">
        <f>D48</f>
        <v>0</v>
      </c>
      <c r="E74" s="211"/>
      <c r="F74" s="211"/>
      <c r="G74" s="211"/>
      <c r="H74" s="211"/>
      <c r="I74" s="211"/>
      <c r="J74" s="211"/>
      <c r="K74" s="211"/>
      <c r="L74" s="211"/>
      <c r="M74" s="206"/>
      <c r="N74" s="206"/>
      <c r="O74" s="206"/>
      <c r="P74" s="206"/>
      <c r="Q74" s="206"/>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80"/>
      <c r="AR74" s="80"/>
      <c r="AS74" s="80"/>
      <c r="AT74" s="80"/>
      <c r="AU74" s="80"/>
      <c r="AV74" s="80"/>
      <c r="AW74" s="80"/>
      <c r="AX74" s="80"/>
      <c r="AY74" s="80"/>
      <c r="AZ74" s="80"/>
      <c r="BA74" s="80"/>
      <c r="BB74" s="80"/>
      <c r="BC74" s="80"/>
      <c r="BD74" s="80"/>
    </row>
    <row r="75" spans="1:57" s="15" customFormat="1" ht="26.1" customHeight="1">
      <c r="A75" s="80"/>
      <c r="B75" s="89">
        <v>5</v>
      </c>
      <c r="C75" s="90"/>
      <c r="D75" s="203">
        <f t="shared" si="9"/>
        <v>0</v>
      </c>
      <c r="E75" s="204"/>
      <c r="F75" s="204"/>
      <c r="G75" s="204"/>
      <c r="H75" s="204"/>
      <c r="I75" s="204"/>
      <c r="J75" s="204"/>
      <c r="K75" s="204"/>
      <c r="L75" s="205"/>
      <c r="M75" s="206"/>
      <c r="N75" s="206"/>
      <c r="O75" s="206"/>
      <c r="P75" s="206"/>
      <c r="Q75" s="206"/>
      <c r="R75" s="208"/>
      <c r="S75" s="208"/>
      <c r="T75" s="208"/>
      <c r="U75" s="208"/>
      <c r="V75" s="208"/>
      <c r="W75" s="208"/>
      <c r="X75" s="208"/>
      <c r="Y75" s="208"/>
      <c r="Z75" s="208"/>
      <c r="AA75" s="208"/>
      <c r="AB75" s="208"/>
      <c r="AC75" s="208"/>
      <c r="AD75" s="208"/>
      <c r="AE75" s="208"/>
      <c r="AF75" s="208"/>
      <c r="AG75" s="208"/>
      <c r="AH75" s="208"/>
      <c r="AI75" s="208"/>
      <c r="AJ75" s="208"/>
      <c r="AK75" s="208"/>
      <c r="AL75" s="208"/>
      <c r="AM75" s="208"/>
      <c r="AN75" s="208"/>
      <c r="AO75" s="208"/>
      <c r="AP75" s="208"/>
      <c r="AQ75" s="80"/>
      <c r="AR75" s="80"/>
      <c r="AS75" s="80"/>
      <c r="AT75" s="80"/>
      <c r="AU75" s="80"/>
      <c r="AV75" s="80"/>
      <c r="AW75" s="80"/>
      <c r="AX75" s="80"/>
      <c r="AY75" s="80"/>
      <c r="AZ75" s="80"/>
      <c r="BA75" s="80"/>
      <c r="BB75" s="80"/>
      <c r="BC75" s="80"/>
      <c r="BD75" s="80"/>
    </row>
    <row r="76" spans="1:57" s="15" customFormat="1" ht="26.1" customHeight="1">
      <c r="A76" s="80"/>
      <c r="B76" s="89">
        <v>6</v>
      </c>
      <c r="C76" s="90"/>
      <c r="D76" s="203">
        <f t="shared" si="9"/>
        <v>0</v>
      </c>
      <c r="E76" s="204"/>
      <c r="F76" s="204"/>
      <c r="G76" s="204"/>
      <c r="H76" s="204"/>
      <c r="I76" s="204"/>
      <c r="J76" s="204"/>
      <c r="K76" s="204"/>
      <c r="L76" s="205"/>
      <c r="M76" s="206"/>
      <c r="N76" s="206"/>
      <c r="O76" s="206"/>
      <c r="P76" s="206"/>
      <c r="Q76" s="206"/>
      <c r="R76" s="208"/>
      <c r="S76" s="208"/>
      <c r="T76" s="208"/>
      <c r="U76" s="208"/>
      <c r="V76" s="208"/>
      <c r="W76" s="208"/>
      <c r="X76" s="208"/>
      <c r="Y76" s="208"/>
      <c r="Z76" s="208"/>
      <c r="AA76" s="208"/>
      <c r="AB76" s="208"/>
      <c r="AC76" s="208"/>
      <c r="AD76" s="208"/>
      <c r="AE76" s="208"/>
      <c r="AF76" s="208"/>
      <c r="AG76" s="208"/>
      <c r="AH76" s="208"/>
      <c r="AI76" s="208"/>
      <c r="AJ76" s="208"/>
      <c r="AK76" s="208"/>
      <c r="AL76" s="208"/>
      <c r="AM76" s="208"/>
      <c r="AN76" s="208"/>
      <c r="AO76" s="208"/>
      <c r="AP76" s="208"/>
      <c r="AQ76" s="80"/>
      <c r="AR76" s="80"/>
      <c r="AS76" s="80"/>
      <c r="AT76" s="80"/>
      <c r="AU76" s="80"/>
      <c r="AV76" s="80"/>
      <c r="AW76" s="80"/>
      <c r="AX76" s="80"/>
      <c r="AY76" s="80"/>
      <c r="AZ76" s="80"/>
      <c r="BA76" s="80"/>
      <c r="BB76" s="80"/>
      <c r="BC76" s="80"/>
      <c r="BD76" s="80"/>
    </row>
    <row r="77" spans="1:57" s="15" customFormat="1" ht="26.1" customHeight="1">
      <c r="A77" s="80"/>
      <c r="B77" s="89">
        <v>7</v>
      </c>
      <c r="C77" s="90"/>
      <c r="D77" s="203">
        <f t="shared" si="9"/>
        <v>0</v>
      </c>
      <c r="E77" s="204"/>
      <c r="F77" s="204"/>
      <c r="G77" s="204"/>
      <c r="H77" s="204"/>
      <c r="I77" s="204"/>
      <c r="J77" s="204"/>
      <c r="K77" s="204"/>
      <c r="L77" s="205"/>
      <c r="M77" s="206"/>
      <c r="N77" s="206"/>
      <c r="O77" s="206"/>
      <c r="P77" s="206"/>
      <c r="Q77" s="206"/>
      <c r="R77" s="207"/>
      <c r="S77" s="207"/>
      <c r="T77" s="207"/>
      <c r="U77" s="207"/>
      <c r="V77" s="207"/>
      <c r="W77" s="207"/>
      <c r="X77" s="207"/>
      <c r="Y77" s="207"/>
      <c r="Z77" s="207"/>
      <c r="AA77" s="207"/>
      <c r="AB77" s="207"/>
      <c r="AC77" s="207"/>
      <c r="AD77" s="207"/>
      <c r="AE77" s="207"/>
      <c r="AF77" s="207"/>
      <c r="AG77" s="207"/>
      <c r="AH77" s="207"/>
      <c r="AI77" s="207"/>
      <c r="AJ77" s="207"/>
      <c r="AK77" s="207"/>
      <c r="AL77" s="207"/>
      <c r="AM77" s="207"/>
      <c r="AN77" s="207"/>
      <c r="AO77" s="207"/>
      <c r="AP77" s="207"/>
      <c r="AQ77" s="80"/>
      <c r="AR77" s="80"/>
      <c r="AS77" s="80"/>
      <c r="AT77" s="80"/>
      <c r="AU77" s="80"/>
      <c r="AV77" s="80"/>
      <c r="AW77" s="80"/>
      <c r="AX77" s="80"/>
      <c r="AY77" s="80"/>
      <c r="AZ77" s="80"/>
      <c r="BA77" s="80"/>
      <c r="BB77" s="80"/>
      <c r="BC77" s="80"/>
      <c r="BD77" s="80"/>
    </row>
    <row r="78" spans="1:57" s="15" customFormat="1" ht="26.1" customHeight="1">
      <c r="A78" s="80"/>
      <c r="B78" s="89">
        <v>8</v>
      </c>
      <c r="C78" s="90"/>
      <c r="D78" s="203">
        <f t="shared" si="9"/>
        <v>0</v>
      </c>
      <c r="E78" s="204"/>
      <c r="F78" s="204"/>
      <c r="G78" s="204"/>
      <c r="H78" s="204"/>
      <c r="I78" s="204"/>
      <c r="J78" s="204"/>
      <c r="K78" s="204"/>
      <c r="L78" s="205"/>
      <c r="M78" s="206"/>
      <c r="N78" s="206"/>
      <c r="O78" s="206"/>
      <c r="P78" s="206"/>
      <c r="Q78" s="206"/>
      <c r="R78" s="208"/>
      <c r="S78" s="208"/>
      <c r="T78" s="208"/>
      <c r="U78" s="208"/>
      <c r="V78" s="208"/>
      <c r="W78" s="208"/>
      <c r="X78" s="208"/>
      <c r="Y78" s="208"/>
      <c r="Z78" s="208"/>
      <c r="AA78" s="208"/>
      <c r="AB78" s="208"/>
      <c r="AC78" s="208"/>
      <c r="AD78" s="208"/>
      <c r="AE78" s="208"/>
      <c r="AF78" s="208"/>
      <c r="AG78" s="208"/>
      <c r="AH78" s="208"/>
      <c r="AI78" s="208"/>
      <c r="AJ78" s="208"/>
      <c r="AK78" s="208"/>
      <c r="AL78" s="208"/>
      <c r="AM78" s="208"/>
      <c r="AN78" s="208"/>
      <c r="AO78" s="208"/>
      <c r="AP78" s="208"/>
      <c r="AQ78" s="80"/>
      <c r="AR78" s="80"/>
      <c r="AS78" s="80"/>
      <c r="AT78" s="80"/>
      <c r="AU78" s="80"/>
      <c r="AV78" s="80"/>
      <c r="AW78" s="80"/>
      <c r="AX78" s="80"/>
      <c r="AY78" s="80"/>
      <c r="AZ78" s="80"/>
      <c r="BA78" s="80"/>
      <c r="BB78" s="80"/>
      <c r="BC78" s="80"/>
      <c r="BD78" s="80"/>
    </row>
    <row r="79" spans="1:57" s="15" customFormat="1" ht="26.1" customHeight="1">
      <c r="A79" s="80"/>
      <c r="B79" s="89">
        <v>9</v>
      </c>
      <c r="C79" s="90"/>
      <c r="D79" s="203">
        <f t="shared" si="9"/>
        <v>0</v>
      </c>
      <c r="E79" s="204"/>
      <c r="F79" s="204"/>
      <c r="G79" s="204"/>
      <c r="H79" s="204"/>
      <c r="I79" s="204"/>
      <c r="J79" s="204"/>
      <c r="K79" s="204"/>
      <c r="L79" s="205"/>
      <c r="M79" s="206"/>
      <c r="N79" s="206"/>
      <c r="O79" s="206"/>
      <c r="P79" s="206"/>
      <c r="Q79" s="206"/>
      <c r="R79" s="207"/>
      <c r="S79" s="207"/>
      <c r="T79" s="207"/>
      <c r="U79" s="207"/>
      <c r="V79" s="207"/>
      <c r="W79" s="207"/>
      <c r="X79" s="207"/>
      <c r="Y79" s="207"/>
      <c r="Z79" s="207"/>
      <c r="AA79" s="207"/>
      <c r="AB79" s="207"/>
      <c r="AC79" s="207"/>
      <c r="AD79" s="207"/>
      <c r="AE79" s="207"/>
      <c r="AF79" s="207"/>
      <c r="AG79" s="207"/>
      <c r="AH79" s="207"/>
      <c r="AI79" s="207"/>
      <c r="AJ79" s="207"/>
      <c r="AK79" s="207"/>
      <c r="AL79" s="207"/>
      <c r="AM79" s="207"/>
      <c r="AN79" s="207"/>
      <c r="AO79" s="207"/>
      <c r="AP79" s="207"/>
      <c r="AQ79" s="80"/>
      <c r="AR79" s="80"/>
      <c r="AS79" s="80"/>
      <c r="AT79" s="80"/>
      <c r="AU79" s="80"/>
      <c r="AV79" s="80"/>
      <c r="AW79" s="80"/>
      <c r="AX79" s="80"/>
      <c r="AY79" s="80"/>
      <c r="AZ79" s="80"/>
      <c r="BA79" s="80"/>
      <c r="BB79" s="80"/>
      <c r="BC79" s="80"/>
      <c r="BD79" s="80"/>
    </row>
    <row r="80" spans="1:57" s="15" customFormat="1" ht="26.1" customHeight="1">
      <c r="A80" s="80"/>
      <c r="B80" s="89">
        <v>10</v>
      </c>
      <c r="C80" s="90"/>
      <c r="D80" s="203">
        <f t="shared" si="9"/>
        <v>0</v>
      </c>
      <c r="E80" s="204"/>
      <c r="F80" s="204"/>
      <c r="G80" s="204"/>
      <c r="H80" s="204"/>
      <c r="I80" s="204"/>
      <c r="J80" s="204"/>
      <c r="K80" s="204"/>
      <c r="L80" s="205"/>
      <c r="M80" s="206"/>
      <c r="N80" s="206"/>
      <c r="O80" s="206"/>
      <c r="P80" s="206"/>
      <c r="Q80" s="206"/>
      <c r="R80" s="208"/>
      <c r="S80" s="208"/>
      <c r="T80" s="208"/>
      <c r="U80" s="208"/>
      <c r="V80" s="208"/>
      <c r="W80" s="208"/>
      <c r="X80" s="208"/>
      <c r="Y80" s="208"/>
      <c r="Z80" s="208"/>
      <c r="AA80" s="208"/>
      <c r="AB80" s="208"/>
      <c r="AC80" s="208"/>
      <c r="AD80" s="208"/>
      <c r="AE80" s="208"/>
      <c r="AF80" s="208"/>
      <c r="AG80" s="208"/>
      <c r="AH80" s="208"/>
      <c r="AI80" s="208"/>
      <c r="AJ80" s="208"/>
      <c r="AK80" s="208"/>
      <c r="AL80" s="208"/>
      <c r="AM80" s="208"/>
      <c r="AN80" s="208"/>
      <c r="AO80" s="208"/>
      <c r="AP80" s="208"/>
      <c r="AQ80" s="80"/>
      <c r="AR80" s="80"/>
      <c r="AS80" s="80"/>
      <c r="AT80" s="80"/>
      <c r="AU80" s="80"/>
      <c r="AV80" s="80"/>
      <c r="AW80" s="80"/>
      <c r="AX80" s="80"/>
      <c r="AY80" s="80"/>
      <c r="AZ80" s="80"/>
      <c r="BA80" s="80"/>
      <c r="BB80" s="80"/>
      <c r="BC80" s="80"/>
      <c r="BD80" s="80"/>
    </row>
    <row r="81" spans="1:61" s="15" customFormat="1" ht="15" customHeight="1">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row>
    <row r="82" spans="1:61" s="15" customFormat="1" ht="15" customHeight="1">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row>
    <row r="83" spans="1:61" s="15" customFormat="1" ht="15" customHeight="1">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row>
    <row r="84" spans="1:61" s="15" customFormat="1" ht="15" customHeight="1">
      <c r="A84" s="80"/>
      <c r="B84" s="209" t="s">
        <v>100</v>
      </c>
      <c r="C84" s="209"/>
      <c r="D84" s="209"/>
      <c r="E84" s="209"/>
      <c r="F84" s="209"/>
      <c r="G84" s="209"/>
      <c r="H84" s="209"/>
      <c r="I84" s="209"/>
      <c r="J84" s="209"/>
      <c r="K84" s="80"/>
      <c r="L84" s="80"/>
      <c r="M84" s="80"/>
      <c r="N84" s="121" t="s">
        <v>47</v>
      </c>
      <c r="O84" s="121"/>
      <c r="P84" s="121"/>
      <c r="Q84" s="121"/>
      <c r="R84" s="121"/>
      <c r="S84" s="122">
        <f>SUM(AO88:AR101)*$BC$15</f>
        <v>104300</v>
      </c>
      <c r="T84" s="122"/>
      <c r="U84" s="122"/>
      <c r="V84" s="122"/>
      <c r="W84" s="122"/>
      <c r="X84" s="122"/>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row>
    <row r="85" spans="1:61" s="15" customFormat="1" ht="15" customHeight="1">
      <c r="A85" s="80"/>
      <c r="B85" s="8"/>
      <c r="C85" s="172" t="s">
        <v>101</v>
      </c>
      <c r="D85" s="172"/>
      <c r="E85" s="172"/>
      <c r="F85" s="172"/>
      <c r="G85" s="172"/>
      <c r="H85" s="172"/>
      <c r="I85" s="172"/>
      <c r="J85" s="172"/>
      <c r="K85" s="172"/>
      <c r="L85" s="172"/>
      <c r="M85" s="172"/>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80"/>
      <c r="BE85" s="80"/>
    </row>
    <row r="86" spans="1:61" s="15" customFormat="1" ht="15" customHeight="1">
      <c r="A86" s="80"/>
      <c r="B86" s="8"/>
      <c r="C86" s="1"/>
      <c r="D86" s="1"/>
      <c r="E86" s="1"/>
      <c r="F86" s="1"/>
      <c r="G86" s="1"/>
      <c r="H86" s="1"/>
      <c r="I86" s="1"/>
      <c r="J86" s="1"/>
      <c r="K86" s="1"/>
      <c r="L86" s="1"/>
      <c r="M86" s="1"/>
      <c r="O86" s="91" t="s">
        <v>102</v>
      </c>
      <c r="P86" s="91"/>
      <c r="Q86" s="91"/>
      <c r="R86" s="91"/>
      <c r="S86" s="91"/>
      <c r="T86" s="91"/>
      <c r="U86" s="102" t="s">
        <v>103</v>
      </c>
      <c r="V86" s="103"/>
      <c r="W86" s="103"/>
      <c r="X86" s="104"/>
      <c r="Y86" s="1"/>
      <c r="Z86" s="1"/>
      <c r="AA86" s="1"/>
      <c r="AB86" s="1"/>
      <c r="AC86" s="1"/>
      <c r="AD86" s="1"/>
      <c r="AE86" s="1"/>
      <c r="AF86" s="1"/>
      <c r="AG86" s="1"/>
      <c r="AH86" s="1"/>
      <c r="AI86" s="1"/>
      <c r="AJ86" s="1"/>
      <c r="AK86" s="1"/>
      <c r="AL86" s="1"/>
      <c r="AM86" s="1"/>
      <c r="AN86" s="1"/>
      <c r="AO86" s="1"/>
      <c r="AP86" s="1"/>
      <c r="AQ86" s="1"/>
      <c r="AR86" s="1"/>
      <c r="AS86" s="1"/>
      <c r="AT86" s="1"/>
      <c r="AU86" s="1"/>
      <c r="AW86" s="91" t="s">
        <v>104</v>
      </c>
      <c r="AX86" s="91"/>
      <c r="AY86" s="91"/>
      <c r="AZ86" s="91"/>
      <c r="BA86" s="91"/>
      <c r="BB86" s="91"/>
      <c r="BC86" s="91"/>
      <c r="BD86" s="91"/>
      <c r="BE86" s="80"/>
    </row>
    <row r="87" spans="1:61" s="15" customFormat="1" ht="15" customHeight="1">
      <c r="A87" s="80"/>
      <c r="B87" s="202"/>
      <c r="C87" s="202"/>
      <c r="D87" s="91" t="s">
        <v>105</v>
      </c>
      <c r="E87" s="91"/>
      <c r="F87" s="91"/>
      <c r="G87" s="91"/>
      <c r="H87" s="91"/>
      <c r="I87" s="91"/>
      <c r="J87" s="91"/>
      <c r="K87" s="91"/>
      <c r="L87" s="91"/>
      <c r="M87" s="91"/>
      <c r="N87" s="91"/>
      <c r="O87" s="91" t="s">
        <v>106</v>
      </c>
      <c r="P87" s="91"/>
      <c r="Q87" s="91"/>
      <c r="R87" s="91" t="s">
        <v>107</v>
      </c>
      <c r="S87" s="91"/>
      <c r="T87" s="91"/>
      <c r="U87" s="91" t="s">
        <v>108</v>
      </c>
      <c r="V87" s="91"/>
      <c r="W87" s="91"/>
      <c r="X87" s="91"/>
      <c r="Y87" s="91" t="s">
        <v>12</v>
      </c>
      <c r="Z87" s="91"/>
      <c r="AA87" s="91"/>
      <c r="AB87" s="91"/>
      <c r="AC87" s="102" t="s">
        <v>109</v>
      </c>
      <c r="AD87" s="103"/>
      <c r="AE87" s="103"/>
      <c r="AF87" s="104"/>
      <c r="AG87" s="105" t="s">
        <v>110</v>
      </c>
      <c r="AH87" s="106"/>
      <c r="AI87" s="106"/>
      <c r="AJ87" s="107"/>
      <c r="AK87" s="105" t="s">
        <v>111</v>
      </c>
      <c r="AL87" s="106"/>
      <c r="AM87" s="106"/>
      <c r="AN87" s="107"/>
      <c r="AO87" s="105" t="s">
        <v>112</v>
      </c>
      <c r="AP87" s="106"/>
      <c r="AQ87" s="106"/>
      <c r="AR87" s="107"/>
      <c r="AS87" s="105" t="s">
        <v>113</v>
      </c>
      <c r="AT87" s="106"/>
      <c r="AU87" s="106"/>
      <c r="AV87" s="107"/>
      <c r="AW87" s="102" t="s">
        <v>114</v>
      </c>
      <c r="AX87" s="103"/>
      <c r="AY87" s="103"/>
      <c r="AZ87" s="104"/>
      <c r="BA87" s="102" t="s">
        <v>5</v>
      </c>
      <c r="BB87" s="103"/>
      <c r="BC87" s="103"/>
      <c r="BD87" s="104"/>
      <c r="BE87" s="80"/>
      <c r="BF87" s="80"/>
    </row>
    <row r="88" spans="1:61" s="15" customFormat="1" ht="15" customHeight="1">
      <c r="A88" s="80"/>
      <c r="B88" s="91">
        <v>1</v>
      </c>
      <c r="C88" s="91"/>
      <c r="D88" s="183" t="s">
        <v>115</v>
      </c>
      <c r="E88" s="183"/>
      <c r="F88" s="183"/>
      <c r="G88" s="183"/>
      <c r="H88" s="183"/>
      <c r="I88" s="183"/>
      <c r="J88" s="183"/>
      <c r="K88" s="183"/>
      <c r="L88" s="183"/>
      <c r="M88" s="183"/>
      <c r="N88" s="183"/>
      <c r="O88" s="184">
        <v>45904</v>
      </c>
      <c r="P88" s="184"/>
      <c r="Q88" s="184"/>
      <c r="R88" s="184">
        <v>45907</v>
      </c>
      <c r="S88" s="184"/>
      <c r="T88" s="184"/>
      <c r="U88" s="140" t="s">
        <v>116</v>
      </c>
      <c r="V88" s="140"/>
      <c r="W88" s="140"/>
      <c r="X88" s="140"/>
      <c r="Y88" s="185" t="s">
        <v>117</v>
      </c>
      <c r="Z88" s="185"/>
      <c r="AA88" s="185"/>
      <c r="AB88" s="185"/>
      <c r="AC88" s="198">
        <v>5000</v>
      </c>
      <c r="AD88" s="199"/>
      <c r="AE88" s="199"/>
      <c r="AF88" s="200"/>
      <c r="AG88" s="703">
        <v>90000</v>
      </c>
      <c r="AH88" s="704"/>
      <c r="AI88" s="704"/>
      <c r="AJ88" s="705"/>
      <c r="AK88" s="186">
        <f>IF(U88="","",AC88+AG88)</f>
        <v>95000</v>
      </c>
      <c r="AL88" s="187"/>
      <c r="AM88" s="187"/>
      <c r="AN88" s="188"/>
      <c r="AO88" s="186">
        <f>IF(U88="","",AK88-AS88)</f>
        <v>93000</v>
      </c>
      <c r="AP88" s="187"/>
      <c r="AQ88" s="187"/>
      <c r="AR88" s="188"/>
      <c r="AS88" s="173">
        <v>2000</v>
      </c>
      <c r="AT88" s="174"/>
      <c r="AU88" s="174"/>
      <c r="AV88" s="175"/>
      <c r="AW88" s="96" t="s">
        <v>118</v>
      </c>
      <c r="AX88" s="97"/>
      <c r="AY88" s="97"/>
      <c r="AZ88" s="98"/>
      <c r="BA88" s="96" t="s">
        <v>119</v>
      </c>
      <c r="BB88" s="97"/>
      <c r="BC88" s="97"/>
      <c r="BD88" s="98"/>
      <c r="BE88" s="80"/>
      <c r="BF88" s="80"/>
    </row>
    <row r="89" spans="1:61" s="15" customFormat="1" ht="15" customHeight="1">
      <c r="A89" s="80"/>
      <c r="B89" s="91">
        <v>2</v>
      </c>
      <c r="C89" s="91">
        <v>2</v>
      </c>
      <c r="D89" s="183" t="s">
        <v>115</v>
      </c>
      <c r="E89" s="183"/>
      <c r="F89" s="183"/>
      <c r="G89" s="183"/>
      <c r="H89" s="183"/>
      <c r="I89" s="183"/>
      <c r="J89" s="183"/>
      <c r="K89" s="183"/>
      <c r="L89" s="183"/>
      <c r="M89" s="183"/>
      <c r="N89" s="183"/>
      <c r="O89" s="184">
        <v>45904</v>
      </c>
      <c r="P89" s="184"/>
      <c r="Q89" s="184"/>
      <c r="R89" s="184">
        <v>45907</v>
      </c>
      <c r="S89" s="184"/>
      <c r="T89" s="184"/>
      <c r="U89" s="140" t="s">
        <v>116</v>
      </c>
      <c r="V89" s="140"/>
      <c r="W89" s="140"/>
      <c r="X89" s="140"/>
      <c r="Y89" s="185" t="s">
        <v>120</v>
      </c>
      <c r="Z89" s="185"/>
      <c r="AA89" s="185"/>
      <c r="AB89" s="185"/>
      <c r="AC89" s="198">
        <v>3500</v>
      </c>
      <c r="AD89" s="199"/>
      <c r="AE89" s="199"/>
      <c r="AF89" s="200"/>
      <c r="AG89" s="703">
        <v>90000</v>
      </c>
      <c r="AH89" s="704"/>
      <c r="AI89" s="704"/>
      <c r="AJ89" s="705"/>
      <c r="AK89" s="186">
        <f>IF(U89="","",AC89+AG89)</f>
        <v>93500</v>
      </c>
      <c r="AL89" s="187"/>
      <c r="AM89" s="187"/>
      <c r="AN89" s="188"/>
      <c r="AO89" s="186">
        <f>IF(U89="","",AK89-AS89)</f>
        <v>93500</v>
      </c>
      <c r="AP89" s="187"/>
      <c r="AQ89" s="187"/>
      <c r="AR89" s="188"/>
      <c r="AS89" s="173"/>
      <c r="AT89" s="174"/>
      <c r="AU89" s="174"/>
      <c r="AV89" s="175"/>
      <c r="AW89" s="96" t="s">
        <v>121</v>
      </c>
      <c r="AX89" s="97"/>
      <c r="AY89" s="97"/>
      <c r="AZ89" s="98"/>
      <c r="BA89" s="96" t="s">
        <v>122</v>
      </c>
      <c r="BB89" s="97"/>
      <c r="BC89" s="97"/>
      <c r="BD89" s="98"/>
      <c r="BE89" s="80"/>
      <c r="BF89" s="80"/>
    </row>
    <row r="90" spans="1:61" s="15" customFormat="1" ht="15" customHeight="1">
      <c r="A90" s="80"/>
      <c r="B90" s="91">
        <v>3</v>
      </c>
      <c r="C90" s="91">
        <v>3</v>
      </c>
      <c r="D90" s="183"/>
      <c r="E90" s="183"/>
      <c r="F90" s="183"/>
      <c r="G90" s="183"/>
      <c r="H90" s="183"/>
      <c r="I90" s="183"/>
      <c r="J90" s="183"/>
      <c r="K90" s="183"/>
      <c r="L90" s="183"/>
      <c r="M90" s="183"/>
      <c r="N90" s="183"/>
      <c r="O90" s="193"/>
      <c r="P90" s="193"/>
      <c r="Q90" s="193"/>
      <c r="R90" s="193"/>
      <c r="S90" s="193"/>
      <c r="T90" s="193"/>
      <c r="U90" s="140"/>
      <c r="V90" s="140"/>
      <c r="W90" s="140"/>
      <c r="X90" s="140"/>
      <c r="Y90" s="185"/>
      <c r="Z90" s="185"/>
      <c r="AA90" s="185"/>
      <c r="AB90" s="185"/>
      <c r="AC90" s="198"/>
      <c r="AD90" s="199"/>
      <c r="AE90" s="199"/>
      <c r="AF90" s="200"/>
      <c r="AG90" s="703"/>
      <c r="AH90" s="704"/>
      <c r="AI90" s="704"/>
      <c r="AJ90" s="705"/>
      <c r="AK90" s="186" t="str">
        <f t="shared" ref="AK90:AK93" si="10">IF(U90="","",AC90+AG90)</f>
        <v/>
      </c>
      <c r="AL90" s="187"/>
      <c r="AM90" s="187"/>
      <c r="AN90" s="188"/>
      <c r="AO90" s="186" t="str">
        <f t="shared" ref="AO90:AO93" si="11">IF(U90="","",AK90-AS90)</f>
        <v/>
      </c>
      <c r="AP90" s="187"/>
      <c r="AQ90" s="187"/>
      <c r="AR90" s="188"/>
      <c r="AS90" s="173"/>
      <c r="AT90" s="174"/>
      <c r="AU90" s="174"/>
      <c r="AV90" s="175"/>
      <c r="AW90" s="96"/>
      <c r="AX90" s="97"/>
      <c r="AY90" s="97"/>
      <c r="AZ90" s="98"/>
      <c r="BA90" s="96"/>
      <c r="BB90" s="97"/>
      <c r="BC90" s="97"/>
      <c r="BD90" s="98"/>
      <c r="BE90" s="80"/>
      <c r="BF90" s="80"/>
    </row>
    <row r="91" spans="1:61" s="15" customFormat="1" ht="15" customHeight="1">
      <c r="A91" s="80"/>
      <c r="B91" s="91">
        <v>4</v>
      </c>
      <c r="C91" s="91">
        <v>4</v>
      </c>
      <c r="D91" s="183"/>
      <c r="E91" s="183"/>
      <c r="F91" s="183"/>
      <c r="G91" s="183"/>
      <c r="H91" s="183"/>
      <c r="I91" s="183"/>
      <c r="J91" s="183"/>
      <c r="K91" s="183"/>
      <c r="L91" s="183"/>
      <c r="M91" s="183"/>
      <c r="N91" s="183"/>
      <c r="O91" s="193"/>
      <c r="P91" s="193"/>
      <c r="Q91" s="193"/>
      <c r="R91" s="193"/>
      <c r="S91" s="193"/>
      <c r="T91" s="193"/>
      <c r="U91" s="140"/>
      <c r="V91" s="140"/>
      <c r="W91" s="140"/>
      <c r="X91" s="140"/>
      <c r="Y91" s="185"/>
      <c r="Z91" s="185"/>
      <c r="AA91" s="185"/>
      <c r="AB91" s="185"/>
      <c r="AC91" s="198"/>
      <c r="AD91" s="199"/>
      <c r="AE91" s="199"/>
      <c r="AF91" s="200"/>
      <c r="AG91" s="703"/>
      <c r="AH91" s="704"/>
      <c r="AI91" s="704"/>
      <c r="AJ91" s="705"/>
      <c r="AK91" s="186" t="str">
        <f t="shared" si="10"/>
        <v/>
      </c>
      <c r="AL91" s="187"/>
      <c r="AM91" s="187"/>
      <c r="AN91" s="188"/>
      <c r="AO91" s="186" t="str">
        <f t="shared" si="11"/>
        <v/>
      </c>
      <c r="AP91" s="187"/>
      <c r="AQ91" s="187"/>
      <c r="AR91" s="188"/>
      <c r="AS91" s="173"/>
      <c r="AT91" s="174"/>
      <c r="AU91" s="174"/>
      <c r="AV91" s="175"/>
      <c r="AW91" s="96"/>
      <c r="AX91" s="97"/>
      <c r="AY91" s="97"/>
      <c r="AZ91" s="98"/>
      <c r="BA91" s="96"/>
      <c r="BB91" s="97"/>
      <c r="BC91" s="97"/>
      <c r="BD91" s="98"/>
      <c r="BE91" s="80"/>
      <c r="BF91" s="80"/>
    </row>
    <row r="92" spans="1:61" s="15" customFormat="1" ht="15" customHeight="1">
      <c r="A92" s="80"/>
      <c r="B92" s="91">
        <v>5</v>
      </c>
      <c r="C92" s="91">
        <v>5</v>
      </c>
      <c r="D92" s="183"/>
      <c r="E92" s="183"/>
      <c r="F92" s="183"/>
      <c r="G92" s="183"/>
      <c r="H92" s="183"/>
      <c r="I92" s="183"/>
      <c r="J92" s="183"/>
      <c r="K92" s="183"/>
      <c r="L92" s="183"/>
      <c r="M92" s="183"/>
      <c r="N92" s="183"/>
      <c r="O92" s="193"/>
      <c r="P92" s="193"/>
      <c r="Q92" s="193"/>
      <c r="R92" s="193"/>
      <c r="S92" s="193"/>
      <c r="T92" s="193"/>
      <c r="U92" s="140"/>
      <c r="V92" s="140"/>
      <c r="W92" s="140"/>
      <c r="X92" s="140"/>
      <c r="Y92" s="185"/>
      <c r="Z92" s="185"/>
      <c r="AA92" s="185"/>
      <c r="AB92" s="185"/>
      <c r="AC92" s="198"/>
      <c r="AD92" s="199"/>
      <c r="AE92" s="199"/>
      <c r="AF92" s="200"/>
      <c r="AG92" s="703"/>
      <c r="AH92" s="704"/>
      <c r="AI92" s="704"/>
      <c r="AJ92" s="705"/>
      <c r="AK92" s="186" t="str">
        <f t="shared" si="10"/>
        <v/>
      </c>
      <c r="AL92" s="187"/>
      <c r="AM92" s="187"/>
      <c r="AN92" s="188"/>
      <c r="AO92" s="186" t="str">
        <f t="shared" si="11"/>
        <v/>
      </c>
      <c r="AP92" s="187"/>
      <c r="AQ92" s="187"/>
      <c r="AR92" s="188"/>
      <c r="AS92" s="173"/>
      <c r="AT92" s="174"/>
      <c r="AU92" s="174"/>
      <c r="AV92" s="175"/>
      <c r="AW92" s="96"/>
      <c r="AX92" s="97"/>
      <c r="AY92" s="97"/>
      <c r="AZ92" s="98"/>
      <c r="BA92" s="96"/>
      <c r="BB92" s="97"/>
      <c r="BC92" s="97"/>
      <c r="BD92" s="98"/>
      <c r="BE92" s="80"/>
      <c r="BF92" s="80"/>
    </row>
    <row r="93" spans="1:61" s="15" customFormat="1" ht="15" customHeight="1">
      <c r="A93" s="80"/>
      <c r="B93" s="91">
        <v>6</v>
      </c>
      <c r="C93" s="91">
        <v>6</v>
      </c>
      <c r="D93" s="183"/>
      <c r="E93" s="183"/>
      <c r="F93" s="183"/>
      <c r="G93" s="183"/>
      <c r="H93" s="183"/>
      <c r="I93" s="183"/>
      <c r="J93" s="183"/>
      <c r="K93" s="183"/>
      <c r="L93" s="183"/>
      <c r="M93" s="183"/>
      <c r="N93" s="183"/>
      <c r="O93" s="193"/>
      <c r="P93" s="193"/>
      <c r="Q93" s="193"/>
      <c r="R93" s="193"/>
      <c r="S93" s="193"/>
      <c r="T93" s="193"/>
      <c r="U93" s="140"/>
      <c r="V93" s="140"/>
      <c r="W93" s="140"/>
      <c r="X93" s="140"/>
      <c r="Y93" s="185"/>
      <c r="Z93" s="185"/>
      <c r="AA93" s="185"/>
      <c r="AB93" s="185"/>
      <c r="AC93" s="198"/>
      <c r="AD93" s="199"/>
      <c r="AE93" s="199"/>
      <c r="AF93" s="200"/>
      <c r="AG93" s="703"/>
      <c r="AH93" s="704"/>
      <c r="AI93" s="704"/>
      <c r="AJ93" s="705"/>
      <c r="AK93" s="186" t="str">
        <f t="shared" si="10"/>
        <v/>
      </c>
      <c r="AL93" s="187"/>
      <c r="AM93" s="187"/>
      <c r="AN93" s="188"/>
      <c r="AO93" s="186" t="str">
        <f t="shared" si="11"/>
        <v/>
      </c>
      <c r="AP93" s="187"/>
      <c r="AQ93" s="187"/>
      <c r="AR93" s="188"/>
      <c r="AS93" s="173"/>
      <c r="AT93" s="174"/>
      <c r="AU93" s="174"/>
      <c r="AV93" s="175"/>
      <c r="AW93" s="96"/>
      <c r="AX93" s="97"/>
      <c r="AY93" s="97"/>
      <c r="AZ93" s="98"/>
      <c r="BA93" s="96"/>
      <c r="BB93" s="97"/>
      <c r="BC93" s="97"/>
      <c r="BD93" s="98"/>
      <c r="BE93" s="80"/>
      <c r="BF93" s="80"/>
      <c r="BH93" s="197"/>
      <c r="BI93" s="197"/>
    </row>
    <row r="94" spans="1:61" s="15" customFormat="1" ht="15" customHeight="1">
      <c r="A94" s="80"/>
      <c r="B94" s="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80"/>
      <c r="BE94" s="80"/>
    </row>
    <row r="95" spans="1:61" s="15" customFormat="1" ht="15" customHeight="1">
      <c r="A95" s="80"/>
      <c r="B95" s="8"/>
      <c r="C95" s="172" t="s">
        <v>123</v>
      </c>
      <c r="D95" s="172"/>
      <c r="E95" s="172"/>
      <c r="F95" s="172"/>
      <c r="G95" s="172"/>
      <c r="H95" s="172"/>
      <c r="I95" s="172"/>
      <c r="J95" s="172"/>
      <c r="K95" s="172"/>
      <c r="L95" s="172"/>
      <c r="M95" s="172"/>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80"/>
      <c r="BE95" s="80"/>
    </row>
    <row r="96" spans="1:61" s="15" customFormat="1" ht="15" customHeight="1">
      <c r="A96" s="80"/>
      <c r="B96" s="8"/>
      <c r="C96" s="1"/>
      <c r="D96" s="1"/>
      <c r="E96" s="1"/>
      <c r="F96" s="1"/>
      <c r="G96" s="1"/>
      <c r="H96" s="1"/>
      <c r="I96" s="1"/>
      <c r="J96" s="1"/>
      <c r="K96" s="1"/>
      <c r="L96" s="1"/>
      <c r="M96" s="1"/>
      <c r="O96" s="91" t="s">
        <v>102</v>
      </c>
      <c r="P96" s="91"/>
      <c r="Q96" s="91"/>
      <c r="R96" s="91"/>
      <c r="S96" s="91"/>
      <c r="T96" s="91"/>
      <c r="U96" s="91" t="s">
        <v>124</v>
      </c>
      <c r="V96" s="91"/>
      <c r="W96" s="91"/>
      <c r="X96" s="9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80"/>
      <c r="BE96" s="80"/>
    </row>
    <row r="97" spans="1:58" s="15" customFormat="1" ht="15" customHeight="1">
      <c r="A97" s="80"/>
      <c r="B97" s="91"/>
      <c r="C97" s="91"/>
      <c r="D97" s="91" t="s">
        <v>105</v>
      </c>
      <c r="E97" s="91"/>
      <c r="F97" s="91"/>
      <c r="G97" s="91"/>
      <c r="H97" s="91"/>
      <c r="I97" s="91"/>
      <c r="J97" s="91"/>
      <c r="K97" s="91"/>
      <c r="L97" s="91"/>
      <c r="M97" s="91"/>
      <c r="N97" s="91"/>
      <c r="O97" s="91" t="s">
        <v>106</v>
      </c>
      <c r="P97" s="91"/>
      <c r="Q97" s="91"/>
      <c r="R97" s="91" t="s">
        <v>107</v>
      </c>
      <c r="S97" s="91"/>
      <c r="T97" s="91"/>
      <c r="U97" s="91" t="s">
        <v>108</v>
      </c>
      <c r="V97" s="91"/>
      <c r="W97" s="91"/>
      <c r="X97" s="91"/>
      <c r="Y97" s="91" t="s">
        <v>12</v>
      </c>
      <c r="Z97" s="91"/>
      <c r="AA97" s="91"/>
      <c r="AB97" s="91"/>
      <c r="AC97" s="91" t="s">
        <v>125</v>
      </c>
      <c r="AD97" s="91"/>
      <c r="AE97" s="91"/>
      <c r="AF97" s="91"/>
      <c r="AG97" s="105" t="s">
        <v>126</v>
      </c>
      <c r="AH97" s="106"/>
      <c r="AI97" s="106"/>
      <c r="AJ97" s="107"/>
      <c r="AK97" s="105" t="s">
        <v>127</v>
      </c>
      <c r="AL97" s="106"/>
      <c r="AM97" s="106"/>
      <c r="AN97" s="107"/>
      <c r="AO97" s="105" t="s">
        <v>128</v>
      </c>
      <c r="AP97" s="106"/>
      <c r="AQ97" s="106"/>
      <c r="AR97" s="107"/>
      <c r="AS97" s="105" t="s">
        <v>113</v>
      </c>
      <c r="AT97" s="106"/>
      <c r="AU97" s="106"/>
      <c r="AV97" s="107"/>
      <c r="AW97" s="201" t="s">
        <v>129</v>
      </c>
      <c r="AX97" s="201"/>
      <c r="AY97" s="201"/>
      <c r="AZ97" s="201"/>
      <c r="BA97" s="1"/>
      <c r="BB97" s="1"/>
      <c r="BC97" s="1"/>
      <c r="BD97" s="1"/>
      <c r="BE97" s="80"/>
      <c r="BF97" s="80"/>
    </row>
    <row r="98" spans="1:58" s="15" customFormat="1" ht="15" customHeight="1">
      <c r="A98" s="80"/>
      <c r="B98" s="91">
        <v>1</v>
      </c>
      <c r="C98" s="91"/>
      <c r="D98" s="183" t="s">
        <v>130</v>
      </c>
      <c r="E98" s="183"/>
      <c r="F98" s="183"/>
      <c r="G98" s="183"/>
      <c r="H98" s="183"/>
      <c r="I98" s="183"/>
      <c r="J98" s="183"/>
      <c r="K98" s="183"/>
      <c r="L98" s="183"/>
      <c r="M98" s="183"/>
      <c r="N98" s="183"/>
      <c r="O98" s="184">
        <v>45934</v>
      </c>
      <c r="P98" s="184"/>
      <c r="Q98" s="184"/>
      <c r="R98" s="184">
        <v>45935</v>
      </c>
      <c r="S98" s="184"/>
      <c r="T98" s="184"/>
      <c r="U98" s="140" t="s">
        <v>131</v>
      </c>
      <c r="V98" s="140"/>
      <c r="W98" s="140"/>
      <c r="X98" s="140"/>
      <c r="Y98" s="185" t="s">
        <v>132</v>
      </c>
      <c r="Z98" s="185"/>
      <c r="AA98" s="185"/>
      <c r="AB98" s="185"/>
      <c r="AC98" s="108">
        <v>1600</v>
      </c>
      <c r="AD98" s="108"/>
      <c r="AE98" s="108"/>
      <c r="AF98" s="108"/>
      <c r="AG98" s="173">
        <v>10000</v>
      </c>
      <c r="AH98" s="174"/>
      <c r="AI98" s="174"/>
      <c r="AJ98" s="175"/>
      <c r="AK98" s="176">
        <f>IF(U98="","",AC98+AG98)</f>
        <v>11600</v>
      </c>
      <c r="AL98" s="177"/>
      <c r="AM98" s="177"/>
      <c r="AN98" s="178"/>
      <c r="AO98" s="186">
        <f>IF(U98="","",AK98-AS98)</f>
        <v>9600</v>
      </c>
      <c r="AP98" s="187"/>
      <c r="AQ98" s="187"/>
      <c r="AR98" s="188"/>
      <c r="AS98" s="173">
        <v>2000</v>
      </c>
      <c r="AT98" s="174"/>
      <c r="AU98" s="174"/>
      <c r="AV98" s="175"/>
      <c r="AW98" s="140">
        <v>5</v>
      </c>
      <c r="AX98" s="140"/>
      <c r="AY98" s="140"/>
      <c r="AZ98" s="140"/>
      <c r="BA98" s="1"/>
      <c r="BB98" s="1"/>
      <c r="BC98" s="1"/>
      <c r="BD98" s="1"/>
      <c r="BE98" s="80"/>
      <c r="BF98" s="80"/>
    </row>
    <row r="99" spans="1:58" s="15" customFormat="1" ht="15" customHeight="1">
      <c r="A99" s="80"/>
      <c r="B99" s="91">
        <v>2</v>
      </c>
      <c r="C99" s="91">
        <v>2</v>
      </c>
      <c r="D99" s="183" t="s">
        <v>130</v>
      </c>
      <c r="E99" s="183"/>
      <c r="F99" s="183"/>
      <c r="G99" s="183"/>
      <c r="H99" s="183"/>
      <c r="I99" s="183"/>
      <c r="J99" s="183"/>
      <c r="K99" s="183"/>
      <c r="L99" s="183"/>
      <c r="M99" s="183"/>
      <c r="N99" s="183"/>
      <c r="O99" s="184">
        <v>45934</v>
      </c>
      <c r="P99" s="184"/>
      <c r="Q99" s="184"/>
      <c r="R99" s="184">
        <v>45935</v>
      </c>
      <c r="S99" s="184"/>
      <c r="T99" s="184"/>
      <c r="U99" s="140" t="s">
        <v>131</v>
      </c>
      <c r="V99" s="140"/>
      <c r="W99" s="140"/>
      <c r="X99" s="140"/>
      <c r="Y99" s="185" t="s">
        <v>133</v>
      </c>
      <c r="Z99" s="185"/>
      <c r="AA99" s="185"/>
      <c r="AB99" s="185"/>
      <c r="AC99" s="108">
        <v>4500</v>
      </c>
      <c r="AD99" s="108"/>
      <c r="AE99" s="108"/>
      <c r="AF99" s="108"/>
      <c r="AG99" s="173">
        <v>10000</v>
      </c>
      <c r="AH99" s="174"/>
      <c r="AI99" s="174"/>
      <c r="AJ99" s="175"/>
      <c r="AK99" s="176">
        <f>IF(U99="","",AC99+AG99)</f>
        <v>14500</v>
      </c>
      <c r="AL99" s="177"/>
      <c r="AM99" s="177"/>
      <c r="AN99" s="178"/>
      <c r="AO99" s="186">
        <f>IF(U99="","",AK99-AS99)</f>
        <v>12500</v>
      </c>
      <c r="AP99" s="187"/>
      <c r="AQ99" s="187"/>
      <c r="AR99" s="188"/>
      <c r="AS99" s="173">
        <v>2000</v>
      </c>
      <c r="AT99" s="174"/>
      <c r="AU99" s="174"/>
      <c r="AV99" s="175"/>
      <c r="AW99" s="140">
        <v>6</v>
      </c>
      <c r="AX99" s="140"/>
      <c r="AY99" s="140"/>
      <c r="AZ99" s="140"/>
      <c r="BA99" s="1"/>
      <c r="BB99" s="1"/>
      <c r="BC99" s="1"/>
      <c r="BD99" s="1"/>
      <c r="BE99" s="80"/>
      <c r="BF99" s="80"/>
    </row>
    <row r="100" spans="1:58" s="15" customFormat="1" ht="15" customHeight="1">
      <c r="A100" s="80"/>
      <c r="B100" s="91">
        <v>3</v>
      </c>
      <c r="C100" s="91">
        <v>3</v>
      </c>
      <c r="D100" s="183"/>
      <c r="E100" s="183"/>
      <c r="F100" s="183"/>
      <c r="G100" s="183"/>
      <c r="H100" s="183"/>
      <c r="I100" s="183"/>
      <c r="J100" s="183"/>
      <c r="K100" s="183"/>
      <c r="L100" s="183"/>
      <c r="M100" s="183"/>
      <c r="N100" s="183"/>
      <c r="O100" s="193"/>
      <c r="P100" s="193"/>
      <c r="Q100" s="193"/>
      <c r="R100" s="194"/>
      <c r="S100" s="195"/>
      <c r="T100" s="196"/>
      <c r="U100" s="140"/>
      <c r="V100" s="140"/>
      <c r="W100" s="140"/>
      <c r="X100" s="140"/>
      <c r="Y100" s="185"/>
      <c r="Z100" s="185"/>
      <c r="AA100" s="185"/>
      <c r="AB100" s="185"/>
      <c r="AC100" s="108"/>
      <c r="AD100" s="108"/>
      <c r="AE100" s="108"/>
      <c r="AF100" s="108"/>
      <c r="AG100" s="173"/>
      <c r="AH100" s="174"/>
      <c r="AI100" s="174"/>
      <c r="AJ100" s="175"/>
      <c r="AK100" s="176" t="str">
        <f>IF(U100="","",AC100+AG100)</f>
        <v/>
      </c>
      <c r="AL100" s="177"/>
      <c r="AM100" s="177"/>
      <c r="AN100" s="178"/>
      <c r="AO100" s="186" t="str">
        <f>IF(U100="","",AK100-AS100)</f>
        <v/>
      </c>
      <c r="AP100" s="187"/>
      <c r="AQ100" s="187"/>
      <c r="AR100" s="188"/>
      <c r="AS100" s="173"/>
      <c r="AT100" s="174"/>
      <c r="AU100" s="174"/>
      <c r="AV100" s="175"/>
      <c r="AW100" s="140"/>
      <c r="AX100" s="140"/>
      <c r="AY100" s="140"/>
      <c r="AZ100" s="140"/>
      <c r="BA100" s="1"/>
      <c r="BB100" s="1"/>
      <c r="BC100" s="1"/>
      <c r="BD100" s="1"/>
      <c r="BE100" s="80"/>
      <c r="BF100" s="80"/>
    </row>
    <row r="101" spans="1:58" s="15" customFormat="1" ht="15" customHeight="1">
      <c r="A101" s="80"/>
      <c r="B101" s="91">
        <v>4</v>
      </c>
      <c r="C101" s="91">
        <v>4</v>
      </c>
      <c r="D101" s="183"/>
      <c r="E101" s="183"/>
      <c r="F101" s="183"/>
      <c r="G101" s="183"/>
      <c r="H101" s="183"/>
      <c r="I101" s="183"/>
      <c r="J101" s="183"/>
      <c r="K101" s="183"/>
      <c r="L101" s="183"/>
      <c r="M101" s="183"/>
      <c r="N101" s="183"/>
      <c r="O101" s="193"/>
      <c r="P101" s="193"/>
      <c r="Q101" s="193"/>
      <c r="R101" s="193"/>
      <c r="S101" s="193"/>
      <c r="T101" s="193"/>
      <c r="U101" s="140"/>
      <c r="V101" s="140"/>
      <c r="W101" s="140"/>
      <c r="X101" s="140"/>
      <c r="Y101" s="185"/>
      <c r="Z101" s="185"/>
      <c r="AA101" s="185"/>
      <c r="AB101" s="185"/>
      <c r="AC101" s="108"/>
      <c r="AD101" s="108"/>
      <c r="AE101" s="108"/>
      <c r="AF101" s="108"/>
      <c r="AG101" s="173"/>
      <c r="AH101" s="174"/>
      <c r="AI101" s="174"/>
      <c r="AJ101" s="175"/>
      <c r="AK101" s="176" t="str">
        <f>IF(U101="","",AC101+AG101)</f>
        <v/>
      </c>
      <c r="AL101" s="177"/>
      <c r="AM101" s="177"/>
      <c r="AN101" s="178"/>
      <c r="AO101" s="186" t="str">
        <f>IF(U101="","",AK101-AS101)</f>
        <v/>
      </c>
      <c r="AP101" s="187"/>
      <c r="AQ101" s="187"/>
      <c r="AR101" s="188"/>
      <c r="AS101" s="173"/>
      <c r="AT101" s="174"/>
      <c r="AU101" s="174"/>
      <c r="AV101" s="175"/>
      <c r="AW101" s="140"/>
      <c r="AX101" s="140"/>
      <c r="AY101" s="140"/>
      <c r="AZ101" s="140"/>
      <c r="BA101" s="80"/>
      <c r="BB101" s="80"/>
      <c r="BC101" s="80"/>
      <c r="BD101" s="80"/>
      <c r="BE101" s="80"/>
      <c r="BF101" s="80"/>
    </row>
    <row r="102" spans="1:58" s="15" customFormat="1" ht="15" customHeight="1">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row>
    <row r="103" spans="1:58" s="15" customFormat="1" ht="15" customHeight="1">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row>
    <row r="104" spans="1:58" s="15" customFormat="1" ht="15" customHeight="1">
      <c r="A104" s="80"/>
      <c r="B104" s="15" t="s">
        <v>134</v>
      </c>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80"/>
      <c r="BD104" s="80"/>
      <c r="BE104" s="80"/>
    </row>
    <row r="105" spans="1:58" s="15" customFormat="1" ht="15" customHeight="1">
      <c r="A105" s="80"/>
      <c r="B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80"/>
      <c r="BD105" s="80"/>
      <c r="BE105" s="80"/>
    </row>
    <row r="106" spans="1:58" s="15" customFormat="1" ht="32.25" customHeight="1">
      <c r="A106" s="80"/>
      <c r="B106" s="179" t="s">
        <v>135</v>
      </c>
      <c r="C106" s="180"/>
      <c r="D106" s="180"/>
      <c r="E106" s="180"/>
      <c r="F106" s="180"/>
      <c r="G106" s="180"/>
      <c r="H106" s="180"/>
      <c r="I106" s="180"/>
      <c r="J106" s="180"/>
      <c r="K106" s="180"/>
      <c r="L106" s="181" t="s">
        <v>136</v>
      </c>
      <c r="M106" s="181"/>
      <c r="N106" s="181"/>
      <c r="O106" s="181"/>
      <c r="P106" s="181"/>
      <c r="Q106" s="181"/>
      <c r="R106" s="181"/>
      <c r="S106" s="181"/>
      <c r="T106" s="181"/>
      <c r="U106" s="181"/>
      <c r="V106" s="181"/>
      <c r="W106" s="181"/>
      <c r="X106" s="181"/>
      <c r="Y106" s="181"/>
      <c r="Z106" s="181"/>
      <c r="AA106" s="181"/>
      <c r="AB106" s="181"/>
      <c r="AC106" s="181"/>
      <c r="AD106" s="181"/>
      <c r="AE106" s="181"/>
      <c r="AF106" s="181"/>
      <c r="AG106" s="181"/>
      <c r="AH106" s="181"/>
      <c r="AI106" s="181"/>
      <c r="AJ106" s="181"/>
      <c r="AK106" s="181"/>
      <c r="AL106" s="181"/>
      <c r="AM106" s="181"/>
      <c r="AN106" s="181"/>
      <c r="AO106" s="181"/>
      <c r="AP106" s="181"/>
      <c r="AQ106" s="181"/>
      <c r="AR106" s="181"/>
      <c r="AS106" s="181"/>
      <c r="AT106" s="181"/>
      <c r="AU106" s="181"/>
      <c r="AV106" s="181"/>
      <c r="AW106" s="181"/>
      <c r="AX106" s="181"/>
      <c r="AY106" s="181"/>
      <c r="AZ106" s="182"/>
      <c r="BA106" s="80"/>
      <c r="BB106" s="80"/>
      <c r="BC106" s="80"/>
    </row>
    <row r="107" spans="1:58" s="15" customFormat="1" ht="33.75" customHeight="1">
      <c r="A107" s="80"/>
      <c r="B107" s="189" t="s">
        <v>137</v>
      </c>
      <c r="C107" s="190"/>
      <c r="D107" s="190"/>
      <c r="E107" s="190"/>
      <c r="F107" s="190"/>
      <c r="G107" s="190"/>
      <c r="H107" s="190"/>
      <c r="I107" s="190"/>
      <c r="J107" s="190"/>
      <c r="K107" s="190"/>
      <c r="L107" s="191" t="s">
        <v>138</v>
      </c>
      <c r="M107" s="191"/>
      <c r="N107" s="191"/>
      <c r="O107" s="191"/>
      <c r="P107" s="191"/>
      <c r="Q107" s="191"/>
      <c r="R107" s="191"/>
      <c r="S107" s="191"/>
      <c r="T107" s="191"/>
      <c r="U107" s="191"/>
      <c r="V107" s="191"/>
      <c r="W107" s="191"/>
      <c r="X107" s="191"/>
      <c r="Y107" s="191"/>
      <c r="Z107" s="191"/>
      <c r="AA107" s="191"/>
      <c r="AB107" s="191"/>
      <c r="AC107" s="191"/>
      <c r="AD107" s="191"/>
      <c r="AE107" s="191"/>
      <c r="AF107" s="191"/>
      <c r="AG107" s="191"/>
      <c r="AH107" s="191"/>
      <c r="AI107" s="191"/>
      <c r="AJ107" s="191"/>
      <c r="AK107" s="191"/>
      <c r="AL107" s="191"/>
      <c r="AM107" s="191"/>
      <c r="AN107" s="191"/>
      <c r="AO107" s="191"/>
      <c r="AP107" s="191"/>
      <c r="AQ107" s="191"/>
      <c r="AR107" s="191"/>
      <c r="AS107" s="191"/>
      <c r="AT107" s="191"/>
      <c r="AU107" s="191"/>
      <c r="AV107" s="191"/>
      <c r="AW107" s="191"/>
      <c r="AX107" s="191"/>
      <c r="AY107" s="191"/>
      <c r="AZ107" s="192"/>
      <c r="BA107" s="80"/>
      <c r="BB107" s="80"/>
      <c r="BC107" s="80"/>
    </row>
    <row r="108" spans="1:58" s="15" customFormat="1" ht="15" customHeight="1">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row>
    <row r="109" spans="1:58" s="15" customFormat="1" ht="15" customHeight="1">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row>
    <row r="110" spans="1:58" s="15" customFormat="1" ht="15" customHeight="1">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row>
    <row r="111" spans="1:58" s="15" customFormat="1" ht="15" customHeight="1">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row>
    <row r="112" spans="1:58" s="11" customFormat="1" ht="4.5" customHeight="1">
      <c r="B112" s="15"/>
    </row>
    <row r="113" spans="1:53" s="15" customFormat="1" ht="15" customHeight="1">
      <c r="A113" s="15" t="s">
        <v>139</v>
      </c>
    </row>
    <row r="114" spans="1:53" s="11" customFormat="1" ht="4.5" customHeight="1">
      <c r="B114" s="15"/>
    </row>
    <row r="115" spans="1:53" s="15" customFormat="1" ht="15" customHeight="1">
      <c r="C115" s="157" t="s">
        <v>140</v>
      </c>
      <c r="D115" s="158"/>
      <c r="E115" s="158"/>
      <c r="F115" s="158"/>
      <c r="G115" s="158"/>
      <c r="H115" s="158"/>
      <c r="I115" s="158"/>
      <c r="J115" s="159"/>
      <c r="K115" s="160" t="s">
        <v>141</v>
      </c>
      <c r="L115" s="160"/>
      <c r="M115" s="160"/>
      <c r="N115" s="160"/>
      <c r="O115" s="160"/>
      <c r="P115" s="160"/>
      <c r="Q115" s="160"/>
      <c r="R115" s="160"/>
      <c r="S115" s="160"/>
      <c r="T115" s="160"/>
      <c r="U115" s="160"/>
      <c r="V115" s="160"/>
      <c r="W115" s="160"/>
      <c r="X115" s="160"/>
      <c r="Y115" s="160"/>
      <c r="Z115" s="160"/>
      <c r="AA115" s="160"/>
      <c r="AB115" s="160"/>
      <c r="AC115" s="160"/>
      <c r="AD115" s="160"/>
      <c r="AE115" s="160"/>
      <c r="AF115" s="160"/>
      <c r="AG115" s="160"/>
      <c r="AH115" s="160"/>
      <c r="AI115" s="160"/>
      <c r="AJ115" s="160"/>
      <c r="AK115" s="160"/>
      <c r="AL115" s="160"/>
      <c r="AM115" s="160"/>
      <c r="AN115" s="160"/>
      <c r="AO115" s="160"/>
      <c r="AP115" s="160"/>
      <c r="AQ115" s="160"/>
      <c r="AR115" s="160"/>
      <c r="AS115" s="160"/>
      <c r="AT115" s="160"/>
      <c r="AU115" s="160"/>
      <c r="AV115" s="160"/>
      <c r="AW115" s="160"/>
      <c r="AX115" s="160"/>
      <c r="AY115" s="160"/>
      <c r="AZ115" s="160"/>
      <c r="BA115" s="161"/>
    </row>
    <row r="116" spans="1:53" s="15" customFormat="1" ht="15" customHeight="1">
      <c r="C116" s="142" t="s">
        <v>142</v>
      </c>
      <c r="D116" s="143"/>
      <c r="E116" s="143"/>
      <c r="F116" s="143"/>
      <c r="G116" s="143"/>
      <c r="H116" s="143"/>
      <c r="I116" s="143"/>
      <c r="J116" s="144"/>
      <c r="K116" s="162" t="s">
        <v>143</v>
      </c>
      <c r="L116" s="162"/>
      <c r="M116" s="162"/>
      <c r="N116" s="162"/>
      <c r="O116" s="162"/>
      <c r="P116" s="162"/>
      <c r="Q116" s="162"/>
      <c r="R116" s="162"/>
      <c r="S116" s="162"/>
      <c r="T116" s="162"/>
      <c r="U116" s="162"/>
      <c r="V116" s="162"/>
      <c r="W116" s="162"/>
      <c r="X116" s="162"/>
      <c r="Y116" s="162"/>
      <c r="Z116" s="162"/>
      <c r="AA116" s="162"/>
      <c r="AB116" s="162"/>
      <c r="AC116" s="162"/>
      <c r="AD116" s="162"/>
      <c r="AE116" s="162"/>
      <c r="AF116" s="162"/>
      <c r="AG116" s="162"/>
      <c r="AH116" s="162"/>
      <c r="AI116" s="162"/>
      <c r="AJ116" s="162"/>
      <c r="AK116" s="162"/>
      <c r="AL116" s="162"/>
      <c r="AM116" s="162"/>
      <c r="AN116" s="162"/>
      <c r="AO116" s="162"/>
      <c r="AP116" s="162"/>
      <c r="AQ116" s="162"/>
      <c r="AR116" s="162"/>
      <c r="AS116" s="162"/>
      <c r="AT116" s="162"/>
      <c r="AU116" s="162"/>
      <c r="AV116" s="162"/>
      <c r="AW116" s="162"/>
      <c r="AX116" s="162"/>
      <c r="AY116" s="162"/>
      <c r="AZ116" s="162"/>
      <c r="BA116" s="163"/>
    </row>
    <row r="117" spans="1:53" s="15" customFormat="1" ht="15" customHeight="1">
      <c r="C117" s="164"/>
      <c r="D117" s="165"/>
      <c r="E117" s="165"/>
      <c r="F117" s="165"/>
      <c r="G117" s="165"/>
      <c r="H117" s="165"/>
      <c r="I117" s="165"/>
      <c r="J117" s="166"/>
      <c r="K117" s="167" t="s">
        <v>144</v>
      </c>
      <c r="L117" s="128"/>
      <c r="M117" s="128"/>
      <c r="N117" s="128"/>
      <c r="O117" s="128"/>
      <c r="P117" s="128"/>
      <c r="Q117" s="128"/>
      <c r="R117" s="129"/>
      <c r="S117" s="127" t="s">
        <v>108</v>
      </c>
      <c r="T117" s="128"/>
      <c r="U117" s="128"/>
      <c r="V117" s="128"/>
      <c r="W117" s="129"/>
      <c r="X117" s="127" t="s">
        <v>12</v>
      </c>
      <c r="Y117" s="128"/>
      <c r="Z117" s="128"/>
      <c r="AA117" s="128"/>
      <c r="AB117" s="129"/>
      <c r="AC117" s="127" t="s">
        <v>145</v>
      </c>
      <c r="AD117" s="128"/>
      <c r="AE117" s="128"/>
      <c r="AF117" s="128"/>
      <c r="AG117" s="128"/>
      <c r="AH117" s="128"/>
      <c r="AI117" s="128"/>
      <c r="AJ117" s="129"/>
      <c r="AK117" s="127" t="s">
        <v>146</v>
      </c>
      <c r="AL117" s="128"/>
      <c r="AM117" s="128"/>
      <c r="AN117" s="128"/>
      <c r="AO117" s="129"/>
      <c r="AP117" s="127" t="s">
        <v>147</v>
      </c>
      <c r="AQ117" s="128"/>
      <c r="AR117" s="128"/>
      <c r="AS117" s="128"/>
      <c r="AT117" s="129"/>
      <c r="AU117" s="168" t="s">
        <v>148</v>
      </c>
      <c r="AV117" s="168"/>
      <c r="AW117" s="168"/>
      <c r="AX117" s="168"/>
      <c r="AY117" s="168"/>
      <c r="AZ117" s="168"/>
      <c r="BA117" s="169"/>
    </row>
    <row r="118" spans="1:53" s="15" customFormat="1" ht="15" customHeight="1">
      <c r="C118" s="130" t="s">
        <v>149</v>
      </c>
      <c r="D118" s="131"/>
      <c r="E118" s="131"/>
      <c r="F118" s="131"/>
      <c r="G118" s="131"/>
      <c r="H118" s="131"/>
      <c r="I118" s="131"/>
      <c r="J118" s="132"/>
      <c r="K118" s="133" t="s">
        <v>150</v>
      </c>
      <c r="L118" s="118"/>
      <c r="M118" s="118"/>
      <c r="N118" s="118"/>
      <c r="O118" s="118"/>
      <c r="P118" s="118"/>
      <c r="Q118" s="118"/>
      <c r="R118" s="119"/>
      <c r="S118" s="117" t="s">
        <v>151</v>
      </c>
      <c r="T118" s="118"/>
      <c r="U118" s="118"/>
      <c r="V118" s="118"/>
      <c r="W118" s="119"/>
      <c r="X118" s="117" t="s">
        <v>152</v>
      </c>
      <c r="Y118" s="118"/>
      <c r="Z118" s="118"/>
      <c r="AA118" s="118"/>
      <c r="AB118" s="119"/>
      <c r="AC118" s="117" t="s">
        <v>153</v>
      </c>
      <c r="AD118" s="118"/>
      <c r="AE118" s="118"/>
      <c r="AF118" s="118"/>
      <c r="AG118" s="118"/>
      <c r="AH118" s="118"/>
      <c r="AI118" s="118"/>
      <c r="AJ118" s="119"/>
      <c r="AK118" s="152" t="s">
        <v>154</v>
      </c>
      <c r="AL118" s="153"/>
      <c r="AM118" s="153"/>
      <c r="AN118" s="153"/>
      <c r="AO118" s="154"/>
      <c r="AP118" s="152" t="s">
        <v>154</v>
      </c>
      <c r="AQ118" s="153"/>
      <c r="AR118" s="153"/>
      <c r="AS118" s="153"/>
      <c r="AT118" s="154"/>
      <c r="AU118" s="155" t="s">
        <v>155</v>
      </c>
      <c r="AV118" s="118"/>
      <c r="AW118" s="118"/>
      <c r="AX118" s="118"/>
      <c r="AY118" s="118"/>
      <c r="AZ118" s="118"/>
      <c r="BA118" s="156"/>
    </row>
    <row r="119" spans="1:53" s="15" customFormat="1" ht="15" customHeight="1">
      <c r="C119" s="142" t="s">
        <v>156</v>
      </c>
      <c r="D119" s="143"/>
      <c r="E119" s="143"/>
      <c r="F119" s="143"/>
      <c r="G119" s="143"/>
      <c r="H119" s="143"/>
      <c r="I119" s="143"/>
      <c r="J119" s="144"/>
      <c r="K119" s="145" t="s">
        <v>157</v>
      </c>
      <c r="L119" s="146"/>
      <c r="M119" s="146"/>
      <c r="N119" s="146"/>
      <c r="O119" s="146"/>
      <c r="P119" s="146"/>
      <c r="Q119" s="146"/>
      <c r="R119" s="147"/>
      <c r="S119" s="148" t="s">
        <v>158</v>
      </c>
      <c r="T119" s="146"/>
      <c r="U119" s="146"/>
      <c r="V119" s="146"/>
      <c r="W119" s="147"/>
      <c r="X119" s="148" t="s">
        <v>159</v>
      </c>
      <c r="Y119" s="146"/>
      <c r="Z119" s="146"/>
      <c r="AA119" s="146"/>
      <c r="AB119" s="147"/>
      <c r="AC119" s="148" t="s">
        <v>160</v>
      </c>
      <c r="AD119" s="146"/>
      <c r="AE119" s="146"/>
      <c r="AF119" s="146"/>
      <c r="AG119" s="146"/>
      <c r="AH119" s="146"/>
      <c r="AI119" s="146"/>
      <c r="AJ119" s="147"/>
      <c r="AK119" s="149" t="s">
        <v>161</v>
      </c>
      <c r="AL119" s="150"/>
      <c r="AM119" s="150"/>
      <c r="AN119" s="150"/>
      <c r="AO119" s="151"/>
      <c r="AP119" s="149" t="s">
        <v>161</v>
      </c>
      <c r="AQ119" s="150"/>
      <c r="AR119" s="150"/>
      <c r="AS119" s="150"/>
      <c r="AT119" s="151"/>
      <c r="AU119" s="170" t="s">
        <v>162</v>
      </c>
      <c r="AV119" s="146"/>
      <c r="AW119" s="146"/>
      <c r="AX119" s="146"/>
      <c r="AY119" s="146"/>
      <c r="AZ119" s="146"/>
      <c r="BA119" s="171"/>
    </row>
    <row r="120" spans="1:53" s="11" customFormat="1" ht="15.75" customHeight="1">
      <c r="B120" s="15"/>
    </row>
    <row r="121" spans="1:53">
      <c r="A121" s="172" t="s">
        <v>163</v>
      </c>
      <c r="B121" s="172"/>
      <c r="C121" s="172"/>
      <c r="D121" s="172"/>
      <c r="E121" s="172"/>
    </row>
    <row r="123" spans="1:53">
      <c r="B123" s="91" t="s">
        <v>164</v>
      </c>
      <c r="C123" s="91"/>
      <c r="D123" s="91"/>
      <c r="E123" s="91"/>
      <c r="F123" s="91"/>
      <c r="G123" s="140" t="s">
        <v>141</v>
      </c>
      <c r="H123" s="140"/>
      <c r="I123" s="140"/>
      <c r="J123" s="140"/>
      <c r="K123" s="140"/>
      <c r="L123" s="140"/>
      <c r="M123" s="140"/>
      <c r="N123" s="91" t="s">
        <v>165</v>
      </c>
      <c r="O123" s="91"/>
      <c r="P123" s="91"/>
      <c r="Q123" s="91"/>
      <c r="R123" s="141" t="s">
        <v>166</v>
      </c>
      <c r="S123" s="141"/>
      <c r="T123" s="141"/>
      <c r="U123" s="141"/>
      <c r="V123" s="141"/>
      <c r="W123" s="141"/>
      <c r="X123" s="141"/>
    </row>
    <row r="124" spans="1:53">
      <c r="C124" s="91" t="s">
        <v>167</v>
      </c>
      <c r="D124" s="91"/>
      <c r="E124" s="91"/>
      <c r="F124" s="91"/>
      <c r="G124" s="140" t="s">
        <v>152</v>
      </c>
      <c r="H124" s="140"/>
      <c r="I124" s="140"/>
      <c r="J124" s="140"/>
      <c r="K124" s="140"/>
      <c r="L124" s="140"/>
      <c r="M124" s="140"/>
      <c r="N124" s="91" t="s">
        <v>165</v>
      </c>
      <c r="O124" s="91"/>
      <c r="P124" s="91"/>
      <c r="Q124" s="91"/>
      <c r="R124" s="141" t="s">
        <v>161</v>
      </c>
      <c r="S124" s="141"/>
      <c r="T124" s="141"/>
      <c r="U124" s="141"/>
      <c r="V124" s="141"/>
      <c r="W124" s="141"/>
      <c r="X124" s="141"/>
    </row>
    <row r="125" spans="1:53" s="11" customFormat="1" ht="15.75" customHeight="1">
      <c r="B125" s="15"/>
    </row>
    <row r="126" spans="1:53" s="15" customFormat="1" ht="15" customHeight="1">
      <c r="A126" s="137" t="s">
        <v>168</v>
      </c>
      <c r="B126" s="137"/>
      <c r="C126" s="137"/>
      <c r="D126" s="137"/>
      <c r="E126" s="137"/>
      <c r="F126" s="137"/>
      <c r="G126" s="137"/>
      <c r="H126" s="137"/>
      <c r="I126" s="137"/>
      <c r="J126" s="137"/>
      <c r="K126" s="137"/>
      <c r="L126" s="137"/>
      <c r="M126" s="137"/>
      <c r="N126" s="137"/>
      <c r="O126" s="137"/>
      <c r="P126" s="137"/>
      <c r="Q126" s="137"/>
      <c r="R126" s="137"/>
      <c r="S126" s="137"/>
      <c r="T126" s="137"/>
      <c r="U126" s="137"/>
      <c r="V126" s="137"/>
      <c r="W126" s="137"/>
    </row>
    <row r="127" spans="1:53">
      <c r="B127" s="112" t="s">
        <v>169</v>
      </c>
      <c r="C127" s="113"/>
      <c r="D127" s="113"/>
      <c r="E127" s="114"/>
      <c r="F127" s="115">
        <v>46081</v>
      </c>
      <c r="G127" s="115"/>
      <c r="H127" s="115"/>
      <c r="I127" s="115"/>
      <c r="J127" s="115"/>
      <c r="K127" s="115"/>
      <c r="L127" s="116"/>
    </row>
    <row r="128" spans="1:53">
      <c r="B128" s="134" t="s">
        <v>170</v>
      </c>
      <c r="C128" s="135"/>
      <c r="D128" s="135"/>
      <c r="E128" s="136"/>
      <c r="F128" s="109" t="s">
        <v>171</v>
      </c>
      <c r="G128" s="110"/>
      <c r="H128" s="110"/>
      <c r="I128" s="110"/>
      <c r="J128" s="110"/>
      <c r="K128" s="110"/>
      <c r="L128" s="111"/>
      <c r="M128" s="134" t="s">
        <v>172</v>
      </c>
      <c r="N128" s="135"/>
      <c r="O128" s="135"/>
      <c r="P128" s="136"/>
      <c r="Q128" s="109" t="s">
        <v>152</v>
      </c>
      <c r="R128" s="110"/>
      <c r="S128" s="110"/>
      <c r="T128" s="110"/>
      <c r="U128" s="110"/>
      <c r="V128" s="110"/>
      <c r="W128" s="111"/>
    </row>
    <row r="129" spans="1:23">
      <c r="B129" s="134" t="s">
        <v>173</v>
      </c>
      <c r="C129" s="135"/>
      <c r="D129" s="135"/>
      <c r="E129" s="136"/>
      <c r="F129" s="109" t="s">
        <v>174</v>
      </c>
      <c r="G129" s="110"/>
      <c r="H129" s="110"/>
      <c r="I129" s="110"/>
      <c r="J129" s="110"/>
      <c r="K129" s="110"/>
      <c r="L129" s="111"/>
      <c r="M129" s="134" t="s">
        <v>175</v>
      </c>
      <c r="N129" s="135"/>
      <c r="O129" s="135"/>
      <c r="P129" s="136"/>
      <c r="Q129" s="109" t="s">
        <v>159</v>
      </c>
      <c r="R129" s="110"/>
      <c r="S129" s="110"/>
      <c r="T129" s="110"/>
      <c r="U129" s="110"/>
      <c r="V129" s="110"/>
      <c r="W129" s="111"/>
    </row>
    <row r="131" spans="1:23" s="15" customFormat="1" ht="15" customHeight="1">
      <c r="A131" s="137" t="s">
        <v>176</v>
      </c>
      <c r="B131" s="137"/>
      <c r="C131" s="137"/>
      <c r="D131" s="137"/>
      <c r="E131" s="137"/>
      <c r="F131" s="137"/>
      <c r="G131" s="137"/>
      <c r="H131" s="137"/>
      <c r="I131" s="137"/>
      <c r="J131" s="137"/>
      <c r="K131" s="137"/>
      <c r="L131" s="137"/>
      <c r="M131" s="137"/>
      <c r="N131" s="137"/>
      <c r="O131" s="137"/>
      <c r="P131" s="137"/>
      <c r="Q131" s="137"/>
      <c r="R131" s="137"/>
      <c r="S131" s="137"/>
      <c r="T131" s="137"/>
      <c r="U131" s="137"/>
      <c r="V131" s="137"/>
      <c r="W131" s="137"/>
    </row>
    <row r="132" spans="1:23">
      <c r="B132" s="112" t="s">
        <v>169</v>
      </c>
      <c r="C132" s="113"/>
      <c r="D132" s="113"/>
      <c r="E132" s="114"/>
      <c r="F132" s="138">
        <f>MAX('&lt;見本&gt;入力シート'!M58:T67)</f>
        <v>46054</v>
      </c>
      <c r="G132" s="138"/>
      <c r="H132" s="138"/>
      <c r="I132" s="138"/>
      <c r="J132" s="138"/>
      <c r="K132" s="138"/>
      <c r="L132" s="139"/>
    </row>
    <row r="133" spans="1:23">
      <c r="B133" s="134" t="s">
        <v>170</v>
      </c>
      <c r="C133" s="135"/>
      <c r="D133" s="135"/>
      <c r="E133" s="136"/>
      <c r="F133" s="109" t="s">
        <v>171</v>
      </c>
      <c r="G133" s="110"/>
      <c r="H133" s="110"/>
      <c r="I133" s="110"/>
      <c r="J133" s="110"/>
      <c r="K133" s="110"/>
      <c r="L133" s="111"/>
      <c r="M133" s="134" t="s">
        <v>172</v>
      </c>
      <c r="N133" s="135"/>
      <c r="O133" s="135"/>
      <c r="P133" s="136"/>
      <c r="Q133" s="109" t="s">
        <v>152</v>
      </c>
      <c r="R133" s="110"/>
      <c r="S133" s="110"/>
      <c r="T133" s="110"/>
      <c r="U133" s="110"/>
      <c r="V133" s="110"/>
      <c r="W133" s="111"/>
    </row>
    <row r="134" spans="1:23">
      <c r="B134" s="134" t="s">
        <v>173</v>
      </c>
      <c r="C134" s="135"/>
      <c r="D134" s="135"/>
      <c r="E134" s="136"/>
      <c r="F134" s="109" t="s">
        <v>174</v>
      </c>
      <c r="G134" s="110"/>
      <c r="H134" s="110"/>
      <c r="I134" s="110"/>
      <c r="J134" s="110"/>
      <c r="K134" s="110"/>
      <c r="L134" s="111"/>
      <c r="M134" s="134" t="s">
        <v>175</v>
      </c>
      <c r="N134" s="135"/>
      <c r="O134" s="135"/>
      <c r="P134" s="136"/>
      <c r="Q134" s="109" t="s">
        <v>159</v>
      </c>
      <c r="R134" s="110"/>
      <c r="S134" s="110"/>
      <c r="T134" s="110"/>
      <c r="U134" s="110"/>
      <c r="V134" s="110"/>
      <c r="W134" s="111"/>
    </row>
  </sheetData>
  <sheetProtection sheet="1" objects="1" scenarios="1"/>
  <mergeCells count="713">
    <mergeCell ref="C56:Y56"/>
    <mergeCell ref="AG4:AX4"/>
    <mergeCell ref="B5:E5"/>
    <mergeCell ref="F5:X5"/>
    <mergeCell ref="AA5:AD6"/>
    <mergeCell ref="AE5:AF5"/>
    <mergeCell ref="AG5:AX5"/>
    <mergeCell ref="B6:E6"/>
    <mergeCell ref="AE6:AF6"/>
    <mergeCell ref="F6:X6"/>
    <mergeCell ref="B8:E8"/>
    <mergeCell ref="F8:X8"/>
    <mergeCell ref="AA8:AF8"/>
    <mergeCell ref="AG8:AM8"/>
    <mergeCell ref="AN8:AR8"/>
    <mergeCell ref="AS8:AX8"/>
    <mergeCell ref="AG6:AX6"/>
    <mergeCell ref="B7:E7"/>
    <mergeCell ref="F7:X7"/>
    <mergeCell ref="AA7:AF7"/>
    <mergeCell ref="AG7:AM7"/>
    <mergeCell ref="AN7:AR7"/>
    <mergeCell ref="AS7:AX7"/>
    <mergeCell ref="B12:S12"/>
    <mergeCell ref="B1:AX1"/>
    <mergeCell ref="AA2:AF2"/>
    <mergeCell ref="AG2:AX2"/>
    <mergeCell ref="B3:E3"/>
    <mergeCell ref="F3:X3"/>
    <mergeCell ref="AA3:AD4"/>
    <mergeCell ref="AE3:AF3"/>
    <mergeCell ref="AG3:AX3"/>
    <mergeCell ref="B4:E4"/>
    <mergeCell ref="F4:X4"/>
    <mergeCell ref="AE4:AF4"/>
    <mergeCell ref="T12:X12"/>
    <mergeCell ref="B13:O14"/>
    <mergeCell ref="P13:S13"/>
    <mergeCell ref="T13:W13"/>
    <mergeCell ref="P14:S14"/>
    <mergeCell ref="T14:W14"/>
    <mergeCell ref="AA9:AF9"/>
    <mergeCell ref="AG9:AX9"/>
    <mergeCell ref="AA10:AF10"/>
    <mergeCell ref="AG10:AX10"/>
    <mergeCell ref="B11:S11"/>
    <mergeCell ref="T11:X11"/>
    <mergeCell ref="BC15:BF15"/>
    <mergeCell ref="B16:BA16"/>
    <mergeCell ref="I18:M18"/>
    <mergeCell ref="N18:S18"/>
    <mergeCell ref="Y14:AH14"/>
    <mergeCell ref="AI14:AJ14"/>
    <mergeCell ref="B15:S15"/>
    <mergeCell ref="T15:W15"/>
    <mergeCell ref="Y15:AH15"/>
    <mergeCell ref="AI15:AJ15"/>
    <mergeCell ref="B19:R19"/>
    <mergeCell ref="B20:C20"/>
    <mergeCell ref="D20:H20"/>
    <mergeCell ref="I20:L20"/>
    <mergeCell ref="M20:Q20"/>
    <mergeCell ref="R20:V20"/>
    <mergeCell ref="AL15:AT15"/>
    <mergeCell ref="AU15:AW15"/>
    <mergeCell ref="AX15:BB15"/>
    <mergeCell ref="W20:AE20"/>
    <mergeCell ref="AF20:AN20"/>
    <mergeCell ref="B18:H18"/>
    <mergeCell ref="AO20:AY20"/>
    <mergeCell ref="B21:C21"/>
    <mergeCell ref="D21:H21"/>
    <mergeCell ref="I21:L21"/>
    <mergeCell ref="M21:Q21"/>
    <mergeCell ref="R21:V21"/>
    <mergeCell ref="W21:AE21"/>
    <mergeCell ref="AF21:AN21"/>
    <mergeCell ref="AF22:AN22"/>
    <mergeCell ref="B23:C23"/>
    <mergeCell ref="D23:H23"/>
    <mergeCell ref="I23:L23"/>
    <mergeCell ref="M23:Q23"/>
    <mergeCell ref="R23:V23"/>
    <mergeCell ref="W23:AE23"/>
    <mergeCell ref="AF23:AN23"/>
    <mergeCell ref="B22:C22"/>
    <mergeCell ref="D22:H22"/>
    <mergeCell ref="I22:L22"/>
    <mergeCell ref="M22:Q22"/>
    <mergeCell ref="R22:V22"/>
    <mergeCell ref="W22:AE22"/>
    <mergeCell ref="AF24:AN24"/>
    <mergeCell ref="B25:C25"/>
    <mergeCell ref="D25:H25"/>
    <mergeCell ref="I25:L25"/>
    <mergeCell ref="M25:Q25"/>
    <mergeCell ref="R25:V25"/>
    <mergeCell ref="W25:AE25"/>
    <mergeCell ref="AF25:AN25"/>
    <mergeCell ref="B24:C24"/>
    <mergeCell ref="D24:H24"/>
    <mergeCell ref="I24:L24"/>
    <mergeCell ref="M24:Q24"/>
    <mergeCell ref="R24:V24"/>
    <mergeCell ref="W24:AE24"/>
    <mergeCell ref="AF26:AN26"/>
    <mergeCell ref="B27:C27"/>
    <mergeCell ref="D27:H27"/>
    <mergeCell ref="I27:L27"/>
    <mergeCell ref="M27:Q27"/>
    <mergeCell ref="R27:V27"/>
    <mergeCell ref="W27:AE27"/>
    <mergeCell ref="AF27:AN27"/>
    <mergeCell ref="B26:C26"/>
    <mergeCell ref="D26:H26"/>
    <mergeCell ref="I26:L26"/>
    <mergeCell ref="M26:Q26"/>
    <mergeCell ref="R26:V26"/>
    <mergeCell ref="W26:AE26"/>
    <mergeCell ref="AF28:AN28"/>
    <mergeCell ref="B29:C29"/>
    <mergeCell ref="D29:H29"/>
    <mergeCell ref="I29:L29"/>
    <mergeCell ref="M29:Q29"/>
    <mergeCell ref="R29:V29"/>
    <mergeCell ref="W29:AE29"/>
    <mergeCell ref="AF29:AN29"/>
    <mergeCell ref="B28:C28"/>
    <mergeCell ref="D28:H28"/>
    <mergeCell ref="I28:L28"/>
    <mergeCell ref="M28:Q28"/>
    <mergeCell ref="R28:V28"/>
    <mergeCell ref="W28:AE28"/>
    <mergeCell ref="AF30:AN30"/>
    <mergeCell ref="B31:C31"/>
    <mergeCell ref="D31:H31"/>
    <mergeCell ref="I31:L31"/>
    <mergeCell ref="M31:Q31"/>
    <mergeCell ref="R31:V31"/>
    <mergeCell ref="W31:AE31"/>
    <mergeCell ref="AF31:AN31"/>
    <mergeCell ref="B30:C30"/>
    <mergeCell ref="D30:H30"/>
    <mergeCell ref="I30:L30"/>
    <mergeCell ref="M30:Q30"/>
    <mergeCell ref="R30:V30"/>
    <mergeCell ref="W30:AE30"/>
    <mergeCell ref="AF32:AN32"/>
    <mergeCell ref="B33:C33"/>
    <mergeCell ref="D33:H33"/>
    <mergeCell ref="I33:L33"/>
    <mergeCell ref="M33:Q33"/>
    <mergeCell ref="R33:V33"/>
    <mergeCell ref="W33:AE33"/>
    <mergeCell ref="AF33:AN33"/>
    <mergeCell ref="B32:C32"/>
    <mergeCell ref="D32:H32"/>
    <mergeCell ref="I32:L32"/>
    <mergeCell ref="M32:Q32"/>
    <mergeCell ref="R32:V32"/>
    <mergeCell ref="W32:AE32"/>
    <mergeCell ref="AF34:AN34"/>
    <mergeCell ref="B35:C35"/>
    <mergeCell ref="D35:H35"/>
    <mergeCell ref="I35:L35"/>
    <mergeCell ref="M35:Q35"/>
    <mergeCell ref="R35:V35"/>
    <mergeCell ref="W35:AE35"/>
    <mergeCell ref="AF35:AN35"/>
    <mergeCell ref="B34:C34"/>
    <mergeCell ref="D34:H34"/>
    <mergeCell ref="I34:L34"/>
    <mergeCell ref="M34:Q34"/>
    <mergeCell ref="R34:V34"/>
    <mergeCell ref="W34:AE34"/>
    <mergeCell ref="M38:Q38"/>
    <mergeCell ref="R38:V38"/>
    <mergeCell ref="W38:AE38"/>
    <mergeCell ref="AF36:AN36"/>
    <mergeCell ref="B37:C37"/>
    <mergeCell ref="D37:H37"/>
    <mergeCell ref="I37:L37"/>
    <mergeCell ref="M37:Q37"/>
    <mergeCell ref="R37:V37"/>
    <mergeCell ref="W37:AE37"/>
    <mergeCell ref="AF37:AN37"/>
    <mergeCell ref="B36:C36"/>
    <mergeCell ref="D36:H36"/>
    <mergeCell ref="I36:L36"/>
    <mergeCell ref="M36:Q36"/>
    <mergeCell ref="R36:V36"/>
    <mergeCell ref="W36:AE36"/>
    <mergeCell ref="BB44:BF44"/>
    <mergeCell ref="J42:N42"/>
    <mergeCell ref="O42:T42"/>
    <mergeCell ref="B44:C44"/>
    <mergeCell ref="D44:L44"/>
    <mergeCell ref="M44:T44"/>
    <mergeCell ref="U44:AB44"/>
    <mergeCell ref="B42:I42"/>
    <mergeCell ref="C43:AB43"/>
    <mergeCell ref="BB45:BF45"/>
    <mergeCell ref="B46:C46"/>
    <mergeCell ref="D46:L46"/>
    <mergeCell ref="M46:T46"/>
    <mergeCell ref="U46:AB46"/>
    <mergeCell ref="AC46:AG46"/>
    <mergeCell ref="AH46:AL46"/>
    <mergeCell ref="B45:C45"/>
    <mergeCell ref="D45:L45"/>
    <mergeCell ref="M45:T45"/>
    <mergeCell ref="U45:AB45"/>
    <mergeCell ref="AC45:AG45"/>
    <mergeCell ref="AH45:AL45"/>
    <mergeCell ref="AM46:AQ46"/>
    <mergeCell ref="AR46:AV46"/>
    <mergeCell ref="AW46:BA46"/>
    <mergeCell ref="BB46:BF46"/>
    <mergeCell ref="BB47:BF47"/>
    <mergeCell ref="B48:C48"/>
    <mergeCell ref="D48:L48"/>
    <mergeCell ref="M48:T48"/>
    <mergeCell ref="U48:AB48"/>
    <mergeCell ref="AC48:AG48"/>
    <mergeCell ref="AH48:AL48"/>
    <mergeCell ref="AM48:AQ48"/>
    <mergeCell ref="AR48:AV48"/>
    <mergeCell ref="AW48:BA48"/>
    <mergeCell ref="BB48:BF48"/>
    <mergeCell ref="B47:C47"/>
    <mergeCell ref="D47:L47"/>
    <mergeCell ref="M47:T47"/>
    <mergeCell ref="U47:AB47"/>
    <mergeCell ref="AC47:AG47"/>
    <mergeCell ref="AH47:AL47"/>
    <mergeCell ref="AM47:AQ47"/>
    <mergeCell ref="AR47:AV47"/>
    <mergeCell ref="AW47:BA47"/>
    <mergeCell ref="BB49:BF49"/>
    <mergeCell ref="B50:C50"/>
    <mergeCell ref="D50:L50"/>
    <mergeCell ref="M50:T50"/>
    <mergeCell ref="U50:AB50"/>
    <mergeCell ref="AC50:AG50"/>
    <mergeCell ref="AH50:AL50"/>
    <mergeCell ref="AM50:AQ50"/>
    <mergeCell ref="AR50:AV50"/>
    <mergeCell ref="AW50:BA50"/>
    <mergeCell ref="BB50:BF50"/>
    <mergeCell ref="B49:C49"/>
    <mergeCell ref="D49:L49"/>
    <mergeCell ref="M49:T49"/>
    <mergeCell ref="U49:AB49"/>
    <mergeCell ref="AC49:AG49"/>
    <mergeCell ref="AH49:AL49"/>
    <mergeCell ref="AM49:AQ49"/>
    <mergeCell ref="AR49:AV49"/>
    <mergeCell ref="AW49:BA49"/>
    <mergeCell ref="BB51:BF51"/>
    <mergeCell ref="B52:C52"/>
    <mergeCell ref="D52:L52"/>
    <mergeCell ref="M52:T52"/>
    <mergeCell ref="U52:AB52"/>
    <mergeCell ref="AC52:AG52"/>
    <mergeCell ref="AH52:AL52"/>
    <mergeCell ref="AM52:AQ52"/>
    <mergeCell ref="AR52:AV52"/>
    <mergeCell ref="AW52:BA52"/>
    <mergeCell ref="BB52:BF52"/>
    <mergeCell ref="B51:C51"/>
    <mergeCell ref="D51:L51"/>
    <mergeCell ref="M51:T51"/>
    <mergeCell ref="U51:AB51"/>
    <mergeCell ref="AC51:AG51"/>
    <mergeCell ref="AH51:AL51"/>
    <mergeCell ref="AM51:AQ51"/>
    <mergeCell ref="AR51:AV51"/>
    <mergeCell ref="AW51:BA51"/>
    <mergeCell ref="BB53:BF53"/>
    <mergeCell ref="B54:C54"/>
    <mergeCell ref="D54:L54"/>
    <mergeCell ref="M54:T54"/>
    <mergeCell ref="U54:AB54"/>
    <mergeCell ref="AC54:AG54"/>
    <mergeCell ref="AH54:AL54"/>
    <mergeCell ref="AM54:AQ54"/>
    <mergeCell ref="AR54:AV54"/>
    <mergeCell ref="AW54:BA54"/>
    <mergeCell ref="BB54:BF54"/>
    <mergeCell ref="B53:C53"/>
    <mergeCell ref="D53:L53"/>
    <mergeCell ref="M53:T53"/>
    <mergeCell ref="U53:AB53"/>
    <mergeCell ref="AC53:AG53"/>
    <mergeCell ref="AH53:AL53"/>
    <mergeCell ref="AM53:AQ53"/>
    <mergeCell ref="AR53:AV53"/>
    <mergeCell ref="AW53:BA53"/>
    <mergeCell ref="B58:C58"/>
    <mergeCell ref="D58:H58"/>
    <mergeCell ref="I58:L58"/>
    <mergeCell ref="M58:T58"/>
    <mergeCell ref="U58:Y58"/>
    <mergeCell ref="Z58:AD58"/>
    <mergeCell ref="AE58:AI58"/>
    <mergeCell ref="AJ58:AQ58"/>
    <mergeCell ref="AW58:AX58"/>
    <mergeCell ref="B59:C59"/>
    <mergeCell ref="D59:H59"/>
    <mergeCell ref="I59:L59"/>
    <mergeCell ref="M59:T59"/>
    <mergeCell ref="U59:Y59"/>
    <mergeCell ref="Z59:AD59"/>
    <mergeCell ref="AE59:AI59"/>
    <mergeCell ref="AJ59:AQ59"/>
    <mergeCell ref="AW59:AX59"/>
    <mergeCell ref="B60:C60"/>
    <mergeCell ref="D60:H60"/>
    <mergeCell ref="I60:L60"/>
    <mergeCell ref="M60:T60"/>
    <mergeCell ref="U60:Y60"/>
    <mergeCell ref="Z60:AD60"/>
    <mergeCell ref="AE60:AI60"/>
    <mergeCell ref="AJ60:AQ60"/>
    <mergeCell ref="AW60:AX60"/>
    <mergeCell ref="B61:C61"/>
    <mergeCell ref="D61:H61"/>
    <mergeCell ref="I61:L61"/>
    <mergeCell ref="M61:T61"/>
    <mergeCell ref="U61:Y61"/>
    <mergeCell ref="Z61:AD61"/>
    <mergeCell ref="AE61:AI61"/>
    <mergeCell ref="AJ61:AQ61"/>
    <mergeCell ref="AW61:AX61"/>
    <mergeCell ref="B63:C63"/>
    <mergeCell ref="D63:H63"/>
    <mergeCell ref="I63:L63"/>
    <mergeCell ref="M63:T63"/>
    <mergeCell ref="U63:Y63"/>
    <mergeCell ref="Z63:AD63"/>
    <mergeCell ref="AE63:AI63"/>
    <mergeCell ref="B62:C62"/>
    <mergeCell ref="D62:H62"/>
    <mergeCell ref="I62:L62"/>
    <mergeCell ref="M62:T62"/>
    <mergeCell ref="U62:Y62"/>
    <mergeCell ref="Z62:AD62"/>
    <mergeCell ref="B64:C64"/>
    <mergeCell ref="D64:H64"/>
    <mergeCell ref="I64:L64"/>
    <mergeCell ref="M64:T64"/>
    <mergeCell ref="U64:Y64"/>
    <mergeCell ref="Z64:AD64"/>
    <mergeCell ref="AE64:AI64"/>
    <mergeCell ref="AJ64:AQ64"/>
    <mergeCell ref="AW64:AX64"/>
    <mergeCell ref="B65:C65"/>
    <mergeCell ref="D65:H65"/>
    <mergeCell ref="I65:L65"/>
    <mergeCell ref="M65:T65"/>
    <mergeCell ref="U65:Y65"/>
    <mergeCell ref="Z65:AD65"/>
    <mergeCell ref="AE65:AI65"/>
    <mergeCell ref="AJ65:AQ65"/>
    <mergeCell ref="AW65:AX65"/>
    <mergeCell ref="B70:C70"/>
    <mergeCell ref="D70:L70"/>
    <mergeCell ref="M70:Q70"/>
    <mergeCell ref="R70:AP70"/>
    <mergeCell ref="AE66:AI66"/>
    <mergeCell ref="AJ66:AQ66"/>
    <mergeCell ref="AW66:AX66"/>
    <mergeCell ref="B67:C67"/>
    <mergeCell ref="D67:H67"/>
    <mergeCell ref="I67:L67"/>
    <mergeCell ref="M67:T67"/>
    <mergeCell ref="U67:Y67"/>
    <mergeCell ref="Z67:AD67"/>
    <mergeCell ref="AE67:AI67"/>
    <mergeCell ref="B66:C66"/>
    <mergeCell ref="D66:H66"/>
    <mergeCell ref="I66:L66"/>
    <mergeCell ref="M66:T66"/>
    <mergeCell ref="U66:Y66"/>
    <mergeCell ref="Z66:AD66"/>
    <mergeCell ref="B73:C73"/>
    <mergeCell ref="D73:L73"/>
    <mergeCell ref="M73:Q73"/>
    <mergeCell ref="R73:AP73"/>
    <mergeCell ref="B74:C74"/>
    <mergeCell ref="D74:L74"/>
    <mergeCell ref="M74:Q74"/>
    <mergeCell ref="R74:AP74"/>
    <mergeCell ref="B71:C71"/>
    <mergeCell ref="D71:L71"/>
    <mergeCell ref="M71:Q71"/>
    <mergeCell ref="R71:AP71"/>
    <mergeCell ref="B72:C72"/>
    <mergeCell ref="D72:L72"/>
    <mergeCell ref="M72:Q72"/>
    <mergeCell ref="R72:AP72"/>
    <mergeCell ref="B77:C77"/>
    <mergeCell ref="D77:L77"/>
    <mergeCell ref="M77:Q77"/>
    <mergeCell ref="R77:AP77"/>
    <mergeCell ref="B78:C78"/>
    <mergeCell ref="D78:L78"/>
    <mergeCell ref="M78:Q78"/>
    <mergeCell ref="R78:AP78"/>
    <mergeCell ref="B75:C75"/>
    <mergeCell ref="D75:L75"/>
    <mergeCell ref="M75:Q75"/>
    <mergeCell ref="R75:AP75"/>
    <mergeCell ref="B76:C76"/>
    <mergeCell ref="D76:L76"/>
    <mergeCell ref="M76:Q76"/>
    <mergeCell ref="R76:AP76"/>
    <mergeCell ref="C85:M85"/>
    <mergeCell ref="B79:C79"/>
    <mergeCell ref="D79:L79"/>
    <mergeCell ref="M79:Q79"/>
    <mergeCell ref="R79:AP79"/>
    <mergeCell ref="B80:C80"/>
    <mergeCell ref="D80:L80"/>
    <mergeCell ref="M80:Q80"/>
    <mergeCell ref="R80:AP80"/>
    <mergeCell ref="B84:J84"/>
    <mergeCell ref="BA87:BD87"/>
    <mergeCell ref="B88:C88"/>
    <mergeCell ref="D88:N88"/>
    <mergeCell ref="O88:Q88"/>
    <mergeCell ref="R88:T88"/>
    <mergeCell ref="U88:X88"/>
    <mergeCell ref="Y88:AB88"/>
    <mergeCell ref="AC88:AF88"/>
    <mergeCell ref="AG88:AJ88"/>
    <mergeCell ref="AK88:AN88"/>
    <mergeCell ref="AC87:AF87"/>
    <mergeCell ref="AG87:AJ87"/>
    <mergeCell ref="AK87:AN87"/>
    <mergeCell ref="AO87:AR87"/>
    <mergeCell ref="AS87:AV87"/>
    <mergeCell ref="AW87:AZ87"/>
    <mergeCell ref="B87:C87"/>
    <mergeCell ref="D87:N87"/>
    <mergeCell ref="O87:Q87"/>
    <mergeCell ref="R87:T87"/>
    <mergeCell ref="U87:X87"/>
    <mergeCell ref="Y87:AB87"/>
    <mergeCell ref="AO88:AR88"/>
    <mergeCell ref="AS88:AV88"/>
    <mergeCell ref="AW88:AZ88"/>
    <mergeCell ref="BA88:BD88"/>
    <mergeCell ref="B89:C89"/>
    <mergeCell ref="D89:N89"/>
    <mergeCell ref="O89:Q89"/>
    <mergeCell ref="R89:T89"/>
    <mergeCell ref="U89:X89"/>
    <mergeCell ref="Y89:AB89"/>
    <mergeCell ref="BA89:BD89"/>
    <mergeCell ref="AC89:AF89"/>
    <mergeCell ref="AG89:AJ89"/>
    <mergeCell ref="AK89:AN89"/>
    <mergeCell ref="AO89:AR89"/>
    <mergeCell ref="AS89:AV89"/>
    <mergeCell ref="AW89:AZ89"/>
    <mergeCell ref="AO90:AR90"/>
    <mergeCell ref="AS90:AV90"/>
    <mergeCell ref="AW90:AZ90"/>
    <mergeCell ref="BA90:BD90"/>
    <mergeCell ref="B91:C91"/>
    <mergeCell ref="D91:N91"/>
    <mergeCell ref="O91:Q91"/>
    <mergeCell ref="R91:T91"/>
    <mergeCell ref="U91:X91"/>
    <mergeCell ref="Y91:AB91"/>
    <mergeCell ref="B90:C90"/>
    <mergeCell ref="D90:N90"/>
    <mergeCell ref="O90:Q90"/>
    <mergeCell ref="R90:T90"/>
    <mergeCell ref="U90:X90"/>
    <mergeCell ref="Y90:AB90"/>
    <mergeCell ref="AC90:AF90"/>
    <mergeCell ref="AG90:AJ90"/>
    <mergeCell ref="AK90:AN90"/>
    <mergeCell ref="BA91:BD91"/>
    <mergeCell ref="AC91:AF91"/>
    <mergeCell ref="AG91:AJ91"/>
    <mergeCell ref="AK91:AN91"/>
    <mergeCell ref="AO91:AR91"/>
    <mergeCell ref="B92:C92"/>
    <mergeCell ref="D92:N92"/>
    <mergeCell ref="O92:Q92"/>
    <mergeCell ref="R92:T92"/>
    <mergeCell ref="U92:X92"/>
    <mergeCell ref="Y92:AB92"/>
    <mergeCell ref="AC92:AF92"/>
    <mergeCell ref="AG92:AJ92"/>
    <mergeCell ref="AK92:AN92"/>
    <mergeCell ref="AS91:AV91"/>
    <mergeCell ref="AW91:AZ91"/>
    <mergeCell ref="AO92:AR92"/>
    <mergeCell ref="AS92:AV92"/>
    <mergeCell ref="O98:Q98"/>
    <mergeCell ref="R98:T98"/>
    <mergeCell ref="AW92:AZ92"/>
    <mergeCell ref="BA92:BD92"/>
    <mergeCell ref="B93:C93"/>
    <mergeCell ref="D93:N93"/>
    <mergeCell ref="O93:Q93"/>
    <mergeCell ref="R93:T93"/>
    <mergeCell ref="U93:X93"/>
    <mergeCell ref="Y93:AB93"/>
    <mergeCell ref="AS97:AV97"/>
    <mergeCell ref="BA93:BD93"/>
    <mergeCell ref="AW97:AZ97"/>
    <mergeCell ref="Y97:AB97"/>
    <mergeCell ref="AC97:AF97"/>
    <mergeCell ref="AG97:AJ97"/>
    <mergeCell ref="AK97:AN97"/>
    <mergeCell ref="AO97:AR97"/>
    <mergeCell ref="U98:X98"/>
    <mergeCell ref="Y98:AB98"/>
    <mergeCell ref="BH93:BI93"/>
    <mergeCell ref="C95:M95"/>
    <mergeCell ref="B97:C97"/>
    <mergeCell ref="D97:N97"/>
    <mergeCell ref="O97:Q97"/>
    <mergeCell ref="R97:T97"/>
    <mergeCell ref="U97:X97"/>
    <mergeCell ref="AC93:AF93"/>
    <mergeCell ref="AG93:AJ93"/>
    <mergeCell ref="AK93:AN93"/>
    <mergeCell ref="AO93:AR93"/>
    <mergeCell ref="AS93:AV93"/>
    <mergeCell ref="AW93:AZ93"/>
    <mergeCell ref="B107:K107"/>
    <mergeCell ref="L107:AZ107"/>
    <mergeCell ref="AW100:AZ100"/>
    <mergeCell ref="B101:C101"/>
    <mergeCell ref="D101:N101"/>
    <mergeCell ref="O101:Q101"/>
    <mergeCell ref="R101:T101"/>
    <mergeCell ref="U101:X101"/>
    <mergeCell ref="Y101:AB101"/>
    <mergeCell ref="AC101:AF101"/>
    <mergeCell ref="AG101:AJ101"/>
    <mergeCell ref="AK101:AN101"/>
    <mergeCell ref="Y100:AB100"/>
    <mergeCell ref="AC100:AF100"/>
    <mergeCell ref="AG100:AJ100"/>
    <mergeCell ref="AK100:AN100"/>
    <mergeCell ref="AO100:AR100"/>
    <mergeCell ref="AS100:AV100"/>
    <mergeCell ref="B100:C100"/>
    <mergeCell ref="D100:N100"/>
    <mergeCell ref="O100:Q100"/>
    <mergeCell ref="R100:T100"/>
    <mergeCell ref="U100:X100"/>
    <mergeCell ref="AW101:AZ101"/>
    <mergeCell ref="AC98:AF98"/>
    <mergeCell ref="AG98:AJ98"/>
    <mergeCell ref="AK98:AN98"/>
    <mergeCell ref="B106:K106"/>
    <mergeCell ref="L106:AZ106"/>
    <mergeCell ref="D99:N99"/>
    <mergeCell ref="O99:Q99"/>
    <mergeCell ref="R99:T99"/>
    <mergeCell ref="U99:X99"/>
    <mergeCell ref="Y99:AB99"/>
    <mergeCell ref="AC99:AF99"/>
    <mergeCell ref="B98:C98"/>
    <mergeCell ref="D98:N98"/>
    <mergeCell ref="AG99:AJ99"/>
    <mergeCell ref="AK99:AN99"/>
    <mergeCell ref="AO99:AR99"/>
    <mergeCell ref="AS99:AV99"/>
    <mergeCell ref="AW99:AZ99"/>
    <mergeCell ref="AO98:AR98"/>
    <mergeCell ref="AS98:AV98"/>
    <mergeCell ref="AW98:AZ98"/>
    <mergeCell ref="B99:C99"/>
    <mergeCell ref="AO101:AR101"/>
    <mergeCell ref="AS101:AV101"/>
    <mergeCell ref="AC118:AJ118"/>
    <mergeCell ref="AK118:AO118"/>
    <mergeCell ref="AP118:AT118"/>
    <mergeCell ref="AU118:BA118"/>
    <mergeCell ref="A126:W126"/>
    <mergeCell ref="C115:J115"/>
    <mergeCell ref="K115:BA115"/>
    <mergeCell ref="C116:J116"/>
    <mergeCell ref="K116:BA116"/>
    <mergeCell ref="C117:J117"/>
    <mergeCell ref="K117:R117"/>
    <mergeCell ref="S117:W117"/>
    <mergeCell ref="X117:AB117"/>
    <mergeCell ref="AC117:AJ117"/>
    <mergeCell ref="AK117:AO117"/>
    <mergeCell ref="AU117:BA117"/>
    <mergeCell ref="C124:F124"/>
    <mergeCell ref="G124:M124"/>
    <mergeCell ref="N124:Q124"/>
    <mergeCell ref="R124:X124"/>
    <mergeCell ref="AP119:AT119"/>
    <mergeCell ref="AU119:BA119"/>
    <mergeCell ref="A121:E121"/>
    <mergeCell ref="B123:F123"/>
    <mergeCell ref="G123:M123"/>
    <mergeCell ref="N123:Q123"/>
    <mergeCell ref="R123:X123"/>
    <mergeCell ref="C119:J119"/>
    <mergeCell ref="K119:R119"/>
    <mergeCell ref="S119:W119"/>
    <mergeCell ref="X119:AB119"/>
    <mergeCell ref="AC119:AJ119"/>
    <mergeCell ref="AK119:AO119"/>
    <mergeCell ref="AP117:AT117"/>
    <mergeCell ref="C118:J118"/>
    <mergeCell ref="K118:R118"/>
    <mergeCell ref="S118:W118"/>
    <mergeCell ref="U96:X96"/>
    <mergeCell ref="O96:T96"/>
    <mergeCell ref="B134:E134"/>
    <mergeCell ref="F134:L134"/>
    <mergeCell ref="M134:P134"/>
    <mergeCell ref="Q134:W134"/>
    <mergeCell ref="A131:W131"/>
    <mergeCell ref="B132:E132"/>
    <mergeCell ref="F132:L132"/>
    <mergeCell ref="B133:E133"/>
    <mergeCell ref="F133:L133"/>
    <mergeCell ref="M133:P133"/>
    <mergeCell ref="Q133:W133"/>
    <mergeCell ref="B128:E128"/>
    <mergeCell ref="F128:L128"/>
    <mergeCell ref="M128:P128"/>
    <mergeCell ref="Q128:W128"/>
    <mergeCell ref="B129:E129"/>
    <mergeCell ref="F129:L129"/>
    <mergeCell ref="M129:P129"/>
    <mergeCell ref="Q129:W129"/>
    <mergeCell ref="B127:E127"/>
    <mergeCell ref="F127:L127"/>
    <mergeCell ref="X118:AB118"/>
    <mergeCell ref="AO21:AY21"/>
    <mergeCell ref="AO22:AY22"/>
    <mergeCell ref="AO23:AY23"/>
    <mergeCell ref="AO24:AY24"/>
    <mergeCell ref="AO25:AY25"/>
    <mergeCell ref="AO26:AY26"/>
    <mergeCell ref="AW86:BD86"/>
    <mergeCell ref="U86:X86"/>
    <mergeCell ref="O86:T86"/>
    <mergeCell ref="N84:R84"/>
    <mergeCell ref="S84:X84"/>
    <mergeCell ref="AJ67:AQ67"/>
    <mergeCell ref="AW67:AX67"/>
    <mergeCell ref="AE62:AI62"/>
    <mergeCell ref="AJ62:AQ62"/>
    <mergeCell ref="AW62:AX62"/>
    <mergeCell ref="AJ63:AQ63"/>
    <mergeCell ref="AW63:AX63"/>
    <mergeCell ref="AW57:AX57"/>
    <mergeCell ref="B57:C57"/>
    <mergeCell ref="D57:H57"/>
    <mergeCell ref="I57:L57"/>
    <mergeCell ref="M57:T57"/>
    <mergeCell ref="AO36:AY36"/>
    <mergeCell ref="AO37:AY37"/>
    <mergeCell ref="AO38:AY38"/>
    <mergeCell ref="AO39:AY39"/>
    <mergeCell ref="AO40:AY40"/>
    <mergeCell ref="U57:Y57"/>
    <mergeCell ref="Z57:AD57"/>
    <mergeCell ref="AE57:AI57"/>
    <mergeCell ref="AJ57:AQ57"/>
    <mergeCell ref="AM45:AQ45"/>
    <mergeCell ref="AR45:AV45"/>
    <mergeCell ref="AW45:BA45"/>
    <mergeCell ref="AC44:AG44"/>
    <mergeCell ref="AH44:AL44"/>
    <mergeCell ref="AM44:AQ44"/>
    <mergeCell ref="AR44:AV44"/>
    <mergeCell ref="AW44:BA44"/>
    <mergeCell ref="AF40:AN40"/>
    <mergeCell ref="D40:H40"/>
    <mergeCell ref="I40:L40"/>
    <mergeCell ref="M40:Q40"/>
    <mergeCell ref="B41:C41"/>
    <mergeCell ref="B40:C40"/>
    <mergeCell ref="AO27:AY27"/>
    <mergeCell ref="AO28:AY28"/>
    <mergeCell ref="AO29:AY29"/>
    <mergeCell ref="AO30:AY30"/>
    <mergeCell ref="AO31:AY31"/>
    <mergeCell ref="AO32:AY32"/>
    <mergeCell ref="AO33:AY33"/>
    <mergeCell ref="AO34:AY34"/>
    <mergeCell ref="AO35:AY35"/>
    <mergeCell ref="R40:V40"/>
    <mergeCell ref="W40:AE40"/>
    <mergeCell ref="AF38:AN38"/>
    <mergeCell ref="B39:C39"/>
    <mergeCell ref="D39:H39"/>
    <mergeCell ref="I39:L39"/>
    <mergeCell ref="M39:Q39"/>
    <mergeCell ref="R39:V39"/>
    <mergeCell ref="W39:AE39"/>
    <mergeCell ref="AF39:AN39"/>
    <mergeCell ref="B38:C38"/>
    <mergeCell ref="D38:H38"/>
    <mergeCell ref="I38:L38"/>
  </mergeCells>
  <phoneticPr fontId="7"/>
  <conditionalFormatting sqref="AO21:AY21">
    <cfRule type="expression" dxfId="11" priority="2">
      <formula>$AO$21=""</formula>
    </cfRule>
  </conditionalFormatting>
  <conditionalFormatting sqref="AO22:AY40">
    <cfRule type="expression" dxfId="10" priority="1">
      <formula>$AO22=""</formula>
    </cfRule>
  </conditionalFormatting>
  <dataValidations count="1">
    <dataValidation type="list" allowBlank="1" showInputMessage="1" showErrorMessage="1" sqref="T11:X11" xr:uid="{432FD255-E763-4CCD-8698-A36372814FCC}">
      <formula1>$BG$12:$BG$13</formula1>
    </dataValidation>
  </dataValidations>
  <hyperlinks>
    <hyperlink ref="AU118" r:id="rId1" xr:uid="{7D43F562-9C3A-4157-9D87-7E2CF742BC31}"/>
    <hyperlink ref="AU119" r:id="rId2" xr:uid="{806BC410-3B5B-47F0-AAF8-864BFA7FF3D3}"/>
  </hyperlinks>
  <pageMargins left="0.7" right="0.7" top="0.75" bottom="0.75" header="0.3" footer="0.3"/>
  <pageSetup paperSize="9" scale="57" fitToHeight="0" orientation="portrait" r:id="rId3"/>
  <rowBreaks count="1" manualBreakCount="1">
    <brk id="68" max="61"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L134"/>
  <sheetViews>
    <sheetView view="pageBreakPreview" zoomScaleSheetLayoutView="100" workbookViewId="0">
      <selection activeCell="C96" sqref="C96"/>
    </sheetView>
  </sheetViews>
  <sheetFormatPr defaultColWidth="9" defaultRowHeight="18.75"/>
  <cols>
    <col min="1" max="1" width="3.28515625" style="1" customWidth="1"/>
    <col min="2" max="2" width="2.42578125" style="8" customWidth="1"/>
    <col min="3" max="21" width="2.42578125" style="1" customWidth="1"/>
    <col min="22" max="22" width="5.28515625" style="1" customWidth="1"/>
    <col min="23" max="27" width="2.42578125" style="1" customWidth="1"/>
    <col min="28" max="31" width="3.42578125" style="1" customWidth="1"/>
    <col min="32" max="100" width="2.42578125" style="1" customWidth="1"/>
    <col min="101" max="101" width="9" style="1" customWidth="1"/>
    <col min="102" max="16384" width="9" style="1"/>
  </cols>
  <sheetData>
    <row r="1" spans="2:59" ht="27" customHeight="1">
      <c r="B1" s="285" t="s">
        <v>177</v>
      </c>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285"/>
      <c r="AJ1" s="285"/>
      <c r="AK1" s="285"/>
      <c r="AL1" s="285"/>
      <c r="AM1" s="285"/>
      <c r="AN1" s="285"/>
      <c r="AO1" s="285"/>
      <c r="AP1" s="285"/>
      <c r="AQ1" s="285"/>
      <c r="AR1" s="285"/>
      <c r="AS1" s="285"/>
      <c r="AT1" s="285"/>
      <c r="AU1" s="285"/>
      <c r="AV1" s="285"/>
      <c r="AW1" s="285"/>
      <c r="AX1" s="285"/>
    </row>
    <row r="2" spans="2:59">
      <c r="B2" s="2"/>
      <c r="C2" s="3"/>
      <c r="D2" s="3"/>
      <c r="E2" s="3"/>
      <c r="F2" s="3"/>
      <c r="G2" s="3"/>
      <c r="H2" s="3"/>
      <c r="I2" s="3"/>
      <c r="J2" s="3"/>
      <c r="K2" s="3"/>
      <c r="L2" s="3"/>
      <c r="M2" s="3"/>
      <c r="N2" s="3"/>
      <c r="O2" s="3"/>
      <c r="P2" s="3"/>
      <c r="Q2" s="3"/>
      <c r="R2" s="3"/>
      <c r="S2" s="3"/>
      <c r="T2" s="3"/>
      <c r="U2" s="3"/>
      <c r="V2" s="3"/>
      <c r="W2" s="3"/>
      <c r="X2" s="3"/>
      <c r="Y2" s="3"/>
      <c r="Z2" s="3"/>
      <c r="AA2" s="274" t="s">
        <v>1</v>
      </c>
      <c r="AB2" s="274"/>
      <c r="AC2" s="274"/>
      <c r="AD2" s="274"/>
      <c r="AE2" s="274"/>
      <c r="AF2" s="274"/>
      <c r="AG2" s="380"/>
      <c r="AH2" s="380"/>
      <c r="AI2" s="380"/>
      <c r="AJ2" s="380"/>
      <c r="AK2" s="380"/>
      <c r="AL2" s="380"/>
      <c r="AM2" s="380"/>
      <c r="AN2" s="380"/>
      <c r="AO2" s="380"/>
      <c r="AP2" s="380"/>
      <c r="AQ2" s="380"/>
      <c r="AR2" s="380"/>
      <c r="AS2" s="380"/>
      <c r="AT2" s="380"/>
      <c r="AU2" s="380"/>
      <c r="AV2" s="380"/>
      <c r="AW2" s="380"/>
      <c r="AX2" s="380"/>
      <c r="AY2" s="3"/>
      <c r="AZ2" s="3"/>
      <c r="BA2" s="3"/>
      <c r="BB2" s="3"/>
      <c r="BC2" s="3"/>
      <c r="BD2" s="3"/>
      <c r="BE2" s="3"/>
      <c r="BF2" s="3"/>
    </row>
    <row r="3" spans="2:59">
      <c r="B3" s="105" t="s">
        <v>3</v>
      </c>
      <c r="C3" s="106"/>
      <c r="D3" s="106"/>
      <c r="E3" s="107"/>
      <c r="F3" s="404"/>
      <c r="G3" s="405"/>
      <c r="H3" s="405"/>
      <c r="I3" s="405"/>
      <c r="J3" s="405"/>
      <c r="K3" s="405"/>
      <c r="L3" s="405"/>
      <c r="M3" s="405"/>
      <c r="N3" s="405"/>
      <c r="O3" s="405"/>
      <c r="P3" s="405"/>
      <c r="Q3" s="405"/>
      <c r="R3" s="405"/>
      <c r="S3" s="405"/>
      <c r="T3" s="405"/>
      <c r="U3" s="405"/>
      <c r="V3" s="405"/>
      <c r="W3" s="405"/>
      <c r="X3" s="406"/>
      <c r="Y3" s="3"/>
      <c r="Z3" s="3"/>
      <c r="AA3" s="274" t="s">
        <v>4</v>
      </c>
      <c r="AB3" s="274"/>
      <c r="AC3" s="274"/>
      <c r="AD3" s="274"/>
      <c r="AE3" s="274" t="s">
        <v>5</v>
      </c>
      <c r="AF3" s="274"/>
      <c r="AG3" s="335"/>
      <c r="AH3" s="335"/>
      <c r="AI3" s="335"/>
      <c r="AJ3" s="335"/>
      <c r="AK3" s="335"/>
      <c r="AL3" s="335"/>
      <c r="AM3" s="335"/>
      <c r="AN3" s="335"/>
      <c r="AO3" s="335"/>
      <c r="AP3" s="335"/>
      <c r="AQ3" s="335"/>
      <c r="AR3" s="335"/>
      <c r="AS3" s="335"/>
      <c r="AT3" s="335"/>
      <c r="AU3" s="335"/>
      <c r="AV3" s="335"/>
      <c r="AW3" s="335"/>
      <c r="AX3" s="335"/>
      <c r="AY3" s="3"/>
      <c r="AZ3" s="3"/>
      <c r="BA3" s="3"/>
      <c r="BB3" s="3"/>
      <c r="BC3" s="3"/>
      <c r="BD3" s="3"/>
      <c r="BE3" s="3"/>
      <c r="BF3" s="3"/>
    </row>
    <row r="4" spans="2:59">
      <c r="B4" s="105" t="s">
        <v>7</v>
      </c>
      <c r="C4" s="106"/>
      <c r="D4" s="106"/>
      <c r="E4" s="107"/>
      <c r="F4" s="386"/>
      <c r="G4" s="387"/>
      <c r="H4" s="387"/>
      <c r="I4" s="387"/>
      <c r="J4" s="387"/>
      <c r="K4" s="387"/>
      <c r="L4" s="387"/>
      <c r="M4" s="387"/>
      <c r="N4" s="387"/>
      <c r="O4" s="387"/>
      <c r="P4" s="387"/>
      <c r="Q4" s="387"/>
      <c r="R4" s="387"/>
      <c r="S4" s="387"/>
      <c r="T4" s="387"/>
      <c r="U4" s="387"/>
      <c r="V4" s="387"/>
      <c r="W4" s="387"/>
      <c r="X4" s="388"/>
      <c r="Y4" s="3"/>
      <c r="Z4" s="3"/>
      <c r="AA4" s="274"/>
      <c r="AB4" s="274"/>
      <c r="AC4" s="274"/>
      <c r="AD4" s="274"/>
      <c r="AE4" s="274" t="s">
        <v>9</v>
      </c>
      <c r="AF4" s="274"/>
      <c r="AG4" s="335"/>
      <c r="AH4" s="335"/>
      <c r="AI4" s="335"/>
      <c r="AJ4" s="335"/>
      <c r="AK4" s="335"/>
      <c r="AL4" s="335"/>
      <c r="AM4" s="335"/>
      <c r="AN4" s="335"/>
      <c r="AO4" s="335"/>
      <c r="AP4" s="335"/>
      <c r="AQ4" s="335"/>
      <c r="AR4" s="335"/>
      <c r="AS4" s="335"/>
      <c r="AT4" s="335"/>
      <c r="AU4" s="335"/>
      <c r="AV4" s="335"/>
      <c r="AW4" s="335"/>
      <c r="AX4" s="335"/>
      <c r="AY4" s="3"/>
      <c r="AZ4" s="3"/>
      <c r="BA4" s="3"/>
      <c r="BB4" s="3"/>
      <c r="BC4" s="3"/>
      <c r="BD4" s="3"/>
      <c r="BE4" s="3"/>
      <c r="BF4" s="3"/>
    </row>
    <row r="5" spans="2:59">
      <c r="B5" s="105" t="s">
        <v>5</v>
      </c>
      <c r="C5" s="106"/>
      <c r="D5" s="106"/>
      <c r="E5" s="107"/>
      <c r="F5" s="381"/>
      <c r="G5" s="382"/>
      <c r="H5" s="382"/>
      <c r="I5" s="382"/>
      <c r="J5" s="382"/>
      <c r="K5" s="382"/>
      <c r="L5" s="382"/>
      <c r="M5" s="382"/>
      <c r="N5" s="382"/>
      <c r="O5" s="382"/>
      <c r="P5" s="382"/>
      <c r="Q5" s="382"/>
      <c r="R5" s="382"/>
      <c r="S5" s="382"/>
      <c r="T5" s="382"/>
      <c r="U5" s="382"/>
      <c r="V5" s="382"/>
      <c r="W5" s="382"/>
      <c r="X5" s="383"/>
      <c r="Y5" s="3"/>
      <c r="Z5" s="3"/>
      <c r="AA5" s="274" t="s">
        <v>11</v>
      </c>
      <c r="AB5" s="274"/>
      <c r="AC5" s="274"/>
      <c r="AD5" s="274"/>
      <c r="AE5" s="274" t="s">
        <v>12</v>
      </c>
      <c r="AF5" s="274"/>
      <c r="AG5" s="335"/>
      <c r="AH5" s="335"/>
      <c r="AI5" s="335"/>
      <c r="AJ5" s="335"/>
      <c r="AK5" s="335"/>
      <c r="AL5" s="335"/>
      <c r="AM5" s="335"/>
      <c r="AN5" s="335"/>
      <c r="AO5" s="335"/>
      <c r="AP5" s="335"/>
      <c r="AQ5" s="335"/>
      <c r="AR5" s="335"/>
      <c r="AS5" s="335"/>
      <c r="AT5" s="335"/>
      <c r="AU5" s="335"/>
      <c r="AV5" s="335"/>
      <c r="AW5" s="335"/>
      <c r="AX5" s="335"/>
      <c r="AY5" s="3"/>
      <c r="AZ5" s="3"/>
      <c r="BA5" s="3"/>
      <c r="BB5" s="3"/>
      <c r="BC5" s="3"/>
      <c r="BD5" s="3"/>
      <c r="BE5" s="3"/>
      <c r="BF5" s="3"/>
    </row>
    <row r="6" spans="2:59">
      <c r="B6" s="291" t="s">
        <v>14</v>
      </c>
      <c r="C6" s="292"/>
      <c r="D6" s="292"/>
      <c r="E6" s="293"/>
      <c r="F6" s="381"/>
      <c r="G6" s="382"/>
      <c r="H6" s="382"/>
      <c r="I6" s="382"/>
      <c r="J6" s="382"/>
      <c r="K6" s="382"/>
      <c r="L6" s="382"/>
      <c r="M6" s="382"/>
      <c r="N6" s="382"/>
      <c r="O6" s="382"/>
      <c r="P6" s="382"/>
      <c r="Q6" s="382"/>
      <c r="R6" s="382"/>
      <c r="S6" s="382"/>
      <c r="T6" s="382"/>
      <c r="U6" s="382"/>
      <c r="V6" s="382"/>
      <c r="W6" s="382"/>
      <c r="X6" s="383"/>
      <c r="Y6" s="3"/>
      <c r="Z6" s="3"/>
      <c r="AA6" s="274"/>
      <c r="AB6" s="274"/>
      <c r="AC6" s="274"/>
      <c r="AD6" s="274"/>
      <c r="AE6" s="274" t="s">
        <v>9</v>
      </c>
      <c r="AF6" s="274"/>
      <c r="AG6" s="335"/>
      <c r="AH6" s="335"/>
      <c r="AI6" s="335"/>
      <c r="AJ6" s="335"/>
      <c r="AK6" s="335"/>
      <c r="AL6" s="335"/>
      <c r="AM6" s="335"/>
      <c r="AN6" s="335"/>
      <c r="AO6" s="335"/>
      <c r="AP6" s="335"/>
      <c r="AQ6" s="335"/>
      <c r="AR6" s="335"/>
      <c r="AS6" s="335"/>
      <c r="AT6" s="335"/>
      <c r="AU6" s="335"/>
      <c r="AV6" s="335"/>
      <c r="AW6" s="335"/>
      <c r="AX6" s="335"/>
      <c r="AY6" s="3"/>
      <c r="AZ6" s="3"/>
      <c r="BA6" s="3"/>
      <c r="BB6" s="3"/>
      <c r="BC6" s="3"/>
      <c r="BD6" s="3"/>
      <c r="BE6" s="3"/>
      <c r="BF6" s="3"/>
    </row>
    <row r="7" spans="2:59">
      <c r="B7" s="274" t="s">
        <v>17</v>
      </c>
      <c r="C7" s="274"/>
      <c r="D7" s="274"/>
      <c r="E7" s="274"/>
      <c r="F7" s="335"/>
      <c r="G7" s="335"/>
      <c r="H7" s="335"/>
      <c r="I7" s="335"/>
      <c r="J7" s="335"/>
      <c r="K7" s="335"/>
      <c r="L7" s="335"/>
      <c r="M7" s="335"/>
      <c r="N7" s="335"/>
      <c r="O7" s="335"/>
      <c r="P7" s="335"/>
      <c r="Q7" s="335"/>
      <c r="R7" s="335"/>
      <c r="S7" s="335"/>
      <c r="T7" s="335"/>
      <c r="U7" s="335"/>
      <c r="V7" s="335"/>
      <c r="W7" s="335"/>
      <c r="X7" s="335"/>
      <c r="Y7" s="3"/>
      <c r="Z7" s="3"/>
      <c r="AA7" s="274" t="s">
        <v>19</v>
      </c>
      <c r="AB7" s="274"/>
      <c r="AC7" s="274"/>
      <c r="AD7" s="274"/>
      <c r="AE7" s="274"/>
      <c r="AF7" s="274"/>
      <c r="AG7" s="381"/>
      <c r="AH7" s="382"/>
      <c r="AI7" s="382"/>
      <c r="AJ7" s="382"/>
      <c r="AK7" s="382"/>
      <c r="AL7" s="382"/>
      <c r="AM7" s="383"/>
      <c r="AN7" s="105" t="s">
        <v>178</v>
      </c>
      <c r="AO7" s="106"/>
      <c r="AP7" s="106"/>
      <c r="AQ7" s="106"/>
      <c r="AR7" s="107"/>
      <c r="AS7" s="384"/>
      <c r="AT7" s="385"/>
      <c r="AU7" s="385"/>
      <c r="AV7" s="385"/>
      <c r="AW7" s="385"/>
      <c r="AX7" s="385"/>
      <c r="AY7" s="3"/>
      <c r="AZ7" s="3"/>
      <c r="BA7" s="3"/>
      <c r="BB7" s="3"/>
      <c r="BC7" s="3"/>
      <c r="BD7" s="3"/>
      <c r="BE7" s="3"/>
      <c r="BF7" s="3"/>
    </row>
    <row r="8" spans="2:59">
      <c r="B8" s="274" t="s">
        <v>23</v>
      </c>
      <c r="C8" s="274"/>
      <c r="D8" s="274"/>
      <c r="E8" s="274"/>
      <c r="F8" s="409"/>
      <c r="G8" s="335"/>
      <c r="H8" s="335"/>
      <c r="I8" s="335"/>
      <c r="J8" s="335"/>
      <c r="K8" s="335"/>
      <c r="L8" s="335"/>
      <c r="M8" s="335"/>
      <c r="N8" s="335"/>
      <c r="O8" s="335"/>
      <c r="P8" s="335"/>
      <c r="Q8" s="335"/>
      <c r="R8" s="335"/>
      <c r="S8" s="335"/>
      <c r="T8" s="335"/>
      <c r="U8" s="335"/>
      <c r="V8" s="335"/>
      <c r="W8" s="335"/>
      <c r="X8" s="335"/>
      <c r="Y8" s="3"/>
      <c r="Z8" s="3"/>
      <c r="AA8" s="274" t="s">
        <v>24</v>
      </c>
      <c r="AB8" s="274"/>
      <c r="AC8" s="274"/>
      <c r="AD8" s="274"/>
      <c r="AE8" s="274"/>
      <c r="AF8" s="274"/>
      <c r="AG8" s="381"/>
      <c r="AH8" s="382"/>
      <c r="AI8" s="382"/>
      <c r="AJ8" s="382"/>
      <c r="AK8" s="382"/>
      <c r="AL8" s="382"/>
      <c r="AM8" s="383"/>
      <c r="AN8" s="105" t="s">
        <v>26</v>
      </c>
      <c r="AO8" s="106"/>
      <c r="AP8" s="106"/>
      <c r="AQ8" s="106"/>
      <c r="AR8" s="107"/>
      <c r="AS8" s="384"/>
      <c r="AT8" s="385"/>
      <c r="AU8" s="385"/>
      <c r="AV8" s="385"/>
      <c r="AW8" s="385"/>
      <c r="AX8" s="385"/>
      <c r="AY8" s="3"/>
      <c r="AZ8" s="3"/>
      <c r="BA8" s="3"/>
      <c r="BB8" s="3"/>
      <c r="BC8" s="3"/>
      <c r="BD8" s="3"/>
      <c r="BE8" s="3"/>
      <c r="BF8" s="3"/>
    </row>
    <row r="9" spans="2:59">
      <c r="B9" s="2"/>
      <c r="C9" s="3"/>
      <c r="D9" s="3"/>
      <c r="E9" s="3"/>
      <c r="F9" s="3"/>
      <c r="G9" s="3"/>
      <c r="H9" s="3"/>
      <c r="I9" s="3"/>
      <c r="J9" s="3"/>
      <c r="K9" s="3"/>
      <c r="L9" s="3"/>
      <c r="M9" s="3"/>
      <c r="N9" s="3"/>
      <c r="O9" s="3"/>
      <c r="P9" s="3"/>
      <c r="Q9" s="3"/>
      <c r="R9" s="3"/>
      <c r="S9" s="3"/>
      <c r="T9" s="3"/>
      <c r="U9" s="3"/>
      <c r="V9" s="3"/>
      <c r="W9" s="3"/>
      <c r="X9" s="3"/>
      <c r="Y9" s="3"/>
      <c r="Z9" s="3"/>
      <c r="AA9" s="274" t="s">
        <v>28</v>
      </c>
      <c r="AB9" s="274"/>
      <c r="AC9" s="274"/>
      <c r="AD9" s="274"/>
      <c r="AE9" s="274"/>
      <c r="AF9" s="274"/>
      <c r="AG9" s="381"/>
      <c r="AH9" s="382"/>
      <c r="AI9" s="382"/>
      <c r="AJ9" s="382"/>
      <c r="AK9" s="382"/>
      <c r="AL9" s="382"/>
      <c r="AM9" s="382"/>
      <c r="AN9" s="382"/>
      <c r="AO9" s="382"/>
      <c r="AP9" s="382"/>
      <c r="AQ9" s="382"/>
      <c r="AR9" s="382"/>
      <c r="AS9" s="382"/>
      <c r="AT9" s="382"/>
      <c r="AU9" s="382"/>
      <c r="AV9" s="382"/>
      <c r="AW9" s="382"/>
      <c r="AX9" s="383"/>
      <c r="AY9" s="3"/>
      <c r="AZ9" s="3"/>
      <c r="BA9" s="3"/>
      <c r="BB9" s="3"/>
      <c r="BC9" s="3"/>
      <c r="BD9" s="3"/>
      <c r="BE9" s="3"/>
      <c r="BF9" s="3"/>
    </row>
    <row r="10" spans="2:59">
      <c r="B10" s="2"/>
      <c r="C10" s="3"/>
      <c r="D10" s="3"/>
      <c r="E10" s="3"/>
      <c r="F10" s="3"/>
      <c r="G10" s="3"/>
      <c r="H10" s="3"/>
      <c r="I10" s="3"/>
      <c r="J10" s="3"/>
      <c r="K10" s="3"/>
      <c r="L10" s="3"/>
      <c r="M10" s="3"/>
      <c r="N10" s="3"/>
      <c r="O10" s="3"/>
      <c r="P10" s="3"/>
      <c r="Q10" s="3"/>
      <c r="R10" s="3"/>
      <c r="S10" s="3"/>
      <c r="T10" s="3"/>
      <c r="U10" s="3"/>
      <c r="V10" s="3"/>
      <c r="W10" s="3"/>
      <c r="X10" s="3"/>
      <c r="Y10" s="3"/>
      <c r="Z10" s="3"/>
      <c r="AA10" s="274" t="s">
        <v>30</v>
      </c>
      <c r="AB10" s="274"/>
      <c r="AC10" s="274"/>
      <c r="AD10" s="274"/>
      <c r="AE10" s="274"/>
      <c r="AF10" s="274"/>
      <c r="AG10" s="404"/>
      <c r="AH10" s="405"/>
      <c r="AI10" s="405"/>
      <c r="AJ10" s="405"/>
      <c r="AK10" s="405"/>
      <c r="AL10" s="405"/>
      <c r="AM10" s="405"/>
      <c r="AN10" s="405"/>
      <c r="AO10" s="405"/>
      <c r="AP10" s="405"/>
      <c r="AQ10" s="405"/>
      <c r="AR10" s="405"/>
      <c r="AS10" s="405"/>
      <c r="AT10" s="405"/>
      <c r="AU10" s="405"/>
      <c r="AV10" s="405"/>
      <c r="AW10" s="405"/>
      <c r="AX10" s="406"/>
      <c r="AY10" s="3"/>
      <c r="AZ10" s="3"/>
      <c r="BA10" s="3"/>
      <c r="BB10" s="3"/>
      <c r="BC10" s="3"/>
      <c r="BD10" s="3"/>
      <c r="BE10" s="3"/>
      <c r="BF10" s="3"/>
    </row>
    <row r="11" spans="2:59">
      <c r="B11" s="281" t="s">
        <v>32</v>
      </c>
      <c r="C11" s="282"/>
      <c r="D11" s="282"/>
      <c r="E11" s="282"/>
      <c r="F11" s="282"/>
      <c r="G11" s="282"/>
      <c r="H11" s="282"/>
      <c r="I11" s="282"/>
      <c r="J11" s="282"/>
      <c r="K11" s="282"/>
      <c r="L11" s="282"/>
      <c r="M11" s="282"/>
      <c r="N11" s="282"/>
      <c r="O11" s="282"/>
      <c r="P11" s="282"/>
      <c r="Q11" s="282"/>
      <c r="R11" s="282"/>
      <c r="S11" s="282"/>
      <c r="T11" s="407" t="s">
        <v>33</v>
      </c>
      <c r="U11" s="407"/>
      <c r="V11" s="407"/>
      <c r="W11" s="407"/>
      <c r="X11" s="408"/>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row>
    <row r="12" spans="2:59">
      <c r="B12" s="401" t="s">
        <v>34</v>
      </c>
      <c r="C12" s="402"/>
      <c r="D12" s="402"/>
      <c r="E12" s="402"/>
      <c r="F12" s="402"/>
      <c r="G12" s="402"/>
      <c r="H12" s="402"/>
      <c r="I12" s="402"/>
      <c r="J12" s="402"/>
      <c r="K12" s="402"/>
      <c r="L12" s="402"/>
      <c r="M12" s="402"/>
      <c r="N12" s="402"/>
      <c r="O12" s="402"/>
      <c r="P12" s="402"/>
      <c r="Q12" s="402"/>
      <c r="R12" s="402"/>
      <c r="S12" s="403"/>
      <c r="T12" s="256">
        <v>3000000</v>
      </c>
      <c r="U12" s="256"/>
      <c r="V12" s="256"/>
      <c r="W12" s="256"/>
      <c r="X12" s="257"/>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4"/>
    </row>
    <row r="13" spans="2:59" ht="19.5">
      <c r="B13" s="258" t="s">
        <v>36</v>
      </c>
      <c r="C13" s="259"/>
      <c r="D13" s="259"/>
      <c r="E13" s="259"/>
      <c r="F13" s="259"/>
      <c r="G13" s="259"/>
      <c r="H13" s="259"/>
      <c r="I13" s="259"/>
      <c r="J13" s="259"/>
      <c r="K13" s="259"/>
      <c r="L13" s="259"/>
      <c r="M13" s="259"/>
      <c r="N13" s="259"/>
      <c r="O13" s="260"/>
      <c r="P13" s="264" t="s">
        <v>37</v>
      </c>
      <c r="Q13" s="265"/>
      <c r="R13" s="265"/>
      <c r="S13" s="265"/>
      <c r="T13" s="389"/>
      <c r="U13" s="390"/>
      <c r="V13" s="390"/>
      <c r="W13" s="391"/>
      <c r="X13" s="5" t="s">
        <v>38</v>
      </c>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4"/>
    </row>
    <row r="14" spans="2:59" ht="19.5">
      <c r="B14" s="261"/>
      <c r="C14" s="262"/>
      <c r="D14" s="262"/>
      <c r="E14" s="262"/>
      <c r="F14" s="262"/>
      <c r="G14" s="262"/>
      <c r="H14" s="262"/>
      <c r="I14" s="262"/>
      <c r="J14" s="262"/>
      <c r="K14" s="262"/>
      <c r="L14" s="262"/>
      <c r="M14" s="262"/>
      <c r="N14" s="262"/>
      <c r="O14" s="263"/>
      <c r="P14" s="269" t="s">
        <v>39</v>
      </c>
      <c r="Q14" s="270"/>
      <c r="R14" s="270"/>
      <c r="S14" s="270"/>
      <c r="T14" s="392"/>
      <c r="U14" s="393"/>
      <c r="V14" s="393"/>
      <c r="W14" s="394"/>
      <c r="X14" s="6" t="s">
        <v>38</v>
      </c>
      <c r="Y14" s="248" t="s">
        <v>40</v>
      </c>
      <c r="Z14" s="249"/>
      <c r="AA14" s="249"/>
      <c r="AB14" s="249"/>
      <c r="AC14" s="249"/>
      <c r="AD14" s="249"/>
      <c r="AE14" s="249"/>
      <c r="AF14" s="249"/>
      <c r="AG14" s="249"/>
      <c r="AH14" s="249"/>
      <c r="AI14" s="378"/>
      <c r="AJ14" s="379"/>
      <c r="AK14" s="7" t="s">
        <v>38</v>
      </c>
    </row>
    <row r="15" spans="2:59" ht="19.5">
      <c r="B15" s="134" t="s">
        <v>41</v>
      </c>
      <c r="C15" s="135"/>
      <c r="D15" s="135"/>
      <c r="E15" s="135"/>
      <c r="F15" s="135"/>
      <c r="G15" s="135"/>
      <c r="H15" s="135"/>
      <c r="I15" s="135"/>
      <c r="J15" s="135"/>
      <c r="K15" s="135"/>
      <c r="L15" s="135"/>
      <c r="M15" s="135"/>
      <c r="N15" s="135"/>
      <c r="O15" s="135"/>
      <c r="P15" s="135"/>
      <c r="Q15" s="135"/>
      <c r="R15" s="135"/>
      <c r="S15" s="135"/>
      <c r="T15" s="378"/>
      <c r="U15" s="395"/>
      <c r="V15" s="395"/>
      <c r="W15" s="379"/>
      <c r="X15" s="7" t="s">
        <v>38</v>
      </c>
      <c r="Y15" s="134" t="s">
        <v>179</v>
      </c>
      <c r="Z15" s="135"/>
      <c r="AA15" s="135"/>
      <c r="AB15" s="135"/>
      <c r="AC15" s="135"/>
      <c r="AD15" s="135"/>
      <c r="AE15" s="135"/>
      <c r="AF15" s="135"/>
      <c r="AG15" s="135"/>
      <c r="AH15" s="253"/>
      <c r="AI15" s="396">
        <f>AI14+T15</f>
        <v>0</v>
      </c>
      <c r="AJ15" s="397"/>
      <c r="AK15" s="7" t="s">
        <v>38</v>
      </c>
      <c r="AL15" s="235" t="s">
        <v>43</v>
      </c>
      <c r="AM15" s="236"/>
      <c r="AN15" s="236"/>
      <c r="AO15" s="236"/>
      <c r="AP15" s="236"/>
      <c r="AQ15" s="236"/>
      <c r="AR15" s="236"/>
      <c r="AS15" s="236"/>
      <c r="AT15" s="236"/>
      <c r="AU15" s="237" t="e">
        <f>AI15/(T14+T15)</f>
        <v>#DIV/0!</v>
      </c>
      <c r="AV15" s="237"/>
      <c r="AW15" s="238"/>
      <c r="AX15" s="239" t="s">
        <v>44</v>
      </c>
      <c r="AY15" s="240"/>
      <c r="AZ15" s="240"/>
      <c r="BA15" s="240"/>
      <c r="BB15" s="240"/>
      <c r="BC15" s="242" t="str">
        <f>IF(AI15&gt;=2,"100％","50％")</f>
        <v>50％</v>
      </c>
      <c r="BD15" s="242"/>
      <c r="BE15" s="242"/>
      <c r="BF15" s="243"/>
    </row>
    <row r="16" spans="2:59">
      <c r="B16" s="244" t="s">
        <v>45</v>
      </c>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244"/>
      <c r="AO16" s="244"/>
      <c r="AP16" s="244"/>
      <c r="AQ16" s="244"/>
      <c r="AR16" s="244"/>
      <c r="AS16" s="244"/>
      <c r="AT16" s="244"/>
      <c r="AU16" s="244"/>
      <c r="AV16" s="244"/>
      <c r="AW16" s="244"/>
      <c r="AX16" s="244"/>
      <c r="AY16" s="244"/>
      <c r="AZ16" s="244"/>
      <c r="BA16" s="244"/>
    </row>
    <row r="17" spans="2:51" ht="19.5">
      <c r="S17" s="9"/>
      <c r="AD17" s="10"/>
      <c r="AE17" s="10"/>
      <c r="AF17" s="11"/>
      <c r="AG17" s="12"/>
      <c r="AH17" s="9"/>
      <c r="AI17" s="9"/>
      <c r="AJ17" s="9"/>
      <c r="AK17" s="9"/>
      <c r="AL17" s="9"/>
      <c r="AM17" s="9"/>
      <c r="AN17" s="9"/>
      <c r="AO17" s="9"/>
      <c r="AP17" s="9"/>
      <c r="AQ17" s="9"/>
      <c r="AR17" s="9"/>
      <c r="AS17" s="10"/>
      <c r="AT17" s="10"/>
      <c r="AU17" s="11"/>
    </row>
    <row r="18" spans="2:51">
      <c r="B18" s="398" t="s">
        <v>46</v>
      </c>
      <c r="C18" s="398"/>
      <c r="D18" s="398"/>
      <c r="E18" s="398"/>
      <c r="F18" s="398"/>
      <c r="G18" s="398"/>
      <c r="H18" s="399"/>
      <c r="I18" s="121" t="s">
        <v>47</v>
      </c>
      <c r="J18" s="121"/>
      <c r="K18" s="121"/>
      <c r="L18" s="121"/>
      <c r="M18" s="121"/>
      <c r="N18" s="245">
        <f>SUM(W21:AO40)*$BC$15</f>
        <v>0</v>
      </c>
      <c r="O18" s="246"/>
      <c r="P18" s="246"/>
      <c r="Q18" s="246"/>
      <c r="R18" s="246"/>
      <c r="S18" s="246"/>
      <c r="T18" s="247"/>
      <c r="U18" s="13"/>
      <c r="V18" s="13"/>
      <c r="W18" s="13"/>
      <c r="X18" s="13"/>
    </row>
    <row r="19" spans="2:51">
      <c r="B19" s="172" t="s">
        <v>48</v>
      </c>
      <c r="C19" s="172"/>
      <c r="D19" s="172"/>
      <c r="E19" s="172"/>
      <c r="F19" s="172"/>
      <c r="G19" s="172"/>
      <c r="H19" s="172"/>
      <c r="I19" s="172"/>
      <c r="J19" s="172"/>
      <c r="K19" s="172"/>
      <c r="L19" s="172"/>
      <c r="M19" s="172"/>
      <c r="N19" s="172"/>
      <c r="O19" s="172"/>
      <c r="P19" s="172"/>
      <c r="Q19" s="172"/>
      <c r="R19" s="172"/>
      <c r="T19" s="13"/>
      <c r="U19" s="13"/>
      <c r="V19" s="13"/>
      <c r="W19" s="13"/>
      <c r="X19" s="13"/>
    </row>
    <row r="20" spans="2:51">
      <c r="B20" s="91" t="s">
        <v>49</v>
      </c>
      <c r="C20" s="91"/>
      <c r="D20" s="102" t="s">
        <v>50</v>
      </c>
      <c r="E20" s="103"/>
      <c r="F20" s="103"/>
      <c r="G20" s="103"/>
      <c r="H20" s="104"/>
      <c r="I20" s="105" t="s">
        <v>51</v>
      </c>
      <c r="J20" s="106"/>
      <c r="K20" s="106"/>
      <c r="L20" s="107"/>
      <c r="M20" s="91" t="s">
        <v>52</v>
      </c>
      <c r="N20" s="91"/>
      <c r="O20" s="91"/>
      <c r="P20" s="91"/>
      <c r="Q20" s="91"/>
      <c r="R20" s="91" t="s">
        <v>53</v>
      </c>
      <c r="S20" s="91"/>
      <c r="T20" s="91"/>
      <c r="U20" s="91"/>
      <c r="V20" s="91"/>
      <c r="W20" s="91" t="s">
        <v>54</v>
      </c>
      <c r="X20" s="91"/>
      <c r="Y20" s="91"/>
      <c r="Z20" s="91"/>
      <c r="AA20" s="91"/>
      <c r="AB20" s="91"/>
      <c r="AC20" s="91"/>
      <c r="AD20" s="91"/>
      <c r="AE20" s="91"/>
      <c r="AF20" s="91" t="s">
        <v>55</v>
      </c>
      <c r="AG20" s="91"/>
      <c r="AH20" s="91"/>
      <c r="AI20" s="91"/>
      <c r="AJ20" s="91"/>
      <c r="AK20" s="91"/>
      <c r="AL20" s="91"/>
      <c r="AM20" s="91"/>
      <c r="AN20" s="91"/>
      <c r="AO20" s="120" t="s">
        <v>56</v>
      </c>
      <c r="AP20" s="120"/>
      <c r="AQ20" s="120"/>
      <c r="AR20" s="120"/>
      <c r="AS20" s="120"/>
      <c r="AT20" s="120"/>
      <c r="AU20" s="120"/>
      <c r="AV20" s="120"/>
      <c r="AW20" s="120"/>
      <c r="AX20" s="120"/>
      <c r="AY20" s="120"/>
    </row>
    <row r="21" spans="2:51">
      <c r="B21" s="89">
        <v>1</v>
      </c>
      <c r="C21" s="90"/>
      <c r="D21" s="320"/>
      <c r="E21" s="321"/>
      <c r="F21" s="321"/>
      <c r="G21" s="321"/>
      <c r="H21" s="322"/>
      <c r="I21" s="320"/>
      <c r="J21" s="321"/>
      <c r="K21" s="321"/>
      <c r="L21" s="322"/>
      <c r="M21" s="334"/>
      <c r="N21" s="334"/>
      <c r="O21" s="334"/>
      <c r="P21" s="334"/>
      <c r="Q21" s="334"/>
      <c r="R21" s="375" t="str">
        <f>IF(M21="","",(IF(MONTH($F$8)=3,IF(MIN(2,((YEAR($F$8)-YEAR(M21))*12+MONTH($F$8)-MONTH(M21)+1))&gt;=1,MIN(2,((YEAR($F$8)-YEAR(M21))*12+MONTH($F$8)-MONTH(M21)+1)),""),IF(MIN(3,((YEAR($F$8)-YEAR(M21))*12+MONTH($F$8)+3-MONTH(M21))-1)&gt;=1,MIN(3,((YEAR($F$8)-YEAR(M21))*12+MONTH($F$8)+3-MONTH(M21))-1),""))))</f>
        <v/>
      </c>
      <c r="S21" s="375"/>
      <c r="T21" s="375"/>
      <c r="U21" s="375"/>
      <c r="V21" s="375"/>
      <c r="W21" s="376"/>
      <c r="X21" s="376"/>
      <c r="Y21" s="376"/>
      <c r="Z21" s="376"/>
      <c r="AA21" s="376"/>
      <c r="AB21" s="376"/>
      <c r="AC21" s="376"/>
      <c r="AD21" s="376"/>
      <c r="AE21" s="376"/>
      <c r="AF21" s="376"/>
      <c r="AG21" s="376"/>
      <c r="AH21" s="376"/>
      <c r="AI21" s="376"/>
      <c r="AJ21" s="376"/>
      <c r="AK21" s="376"/>
      <c r="AL21" s="376"/>
      <c r="AM21" s="376"/>
      <c r="AN21" s="376"/>
      <c r="AO21" s="377"/>
      <c r="AP21" s="377"/>
      <c r="AQ21" s="377"/>
      <c r="AR21" s="377"/>
      <c r="AS21" s="377"/>
      <c r="AT21" s="377"/>
      <c r="AU21" s="377"/>
      <c r="AV21" s="377"/>
      <c r="AW21" s="377"/>
      <c r="AX21" s="377"/>
      <c r="AY21" s="377"/>
    </row>
    <row r="22" spans="2:51">
      <c r="B22" s="89">
        <v>2</v>
      </c>
      <c r="C22" s="90"/>
      <c r="D22" s="320"/>
      <c r="E22" s="321"/>
      <c r="F22" s="321"/>
      <c r="G22" s="321"/>
      <c r="H22" s="322"/>
      <c r="I22" s="320"/>
      <c r="J22" s="321"/>
      <c r="K22" s="321"/>
      <c r="L22" s="322"/>
      <c r="M22" s="334"/>
      <c r="N22" s="334"/>
      <c r="O22" s="334"/>
      <c r="P22" s="334"/>
      <c r="Q22" s="334"/>
      <c r="R22" s="375" t="str">
        <f t="shared" ref="R22:R40" si="0">IF(M22="","",(IF(MONTH($F$8)=3,IF(MIN(2,((YEAR($F$8)-YEAR(M22))*12+MONTH($F$8)-MONTH(M22)+1))&gt;=1,MIN(2,((YEAR($F$8)-YEAR(M22))*12+MONTH($F$8)-MONTH(M22)+1)),""),IF(MIN(3,((YEAR($F$8)-YEAR(M22))*12+MONTH($F$8)+3-MONTH(M22))-1)&gt;=1,MIN(3,((YEAR($F$8)-YEAR(M22))*12+MONTH($F$8)+3-MONTH(M22))-1),""))))</f>
        <v/>
      </c>
      <c r="S22" s="375"/>
      <c r="T22" s="375"/>
      <c r="U22" s="375"/>
      <c r="V22" s="375"/>
      <c r="W22" s="376"/>
      <c r="X22" s="376"/>
      <c r="Y22" s="376"/>
      <c r="Z22" s="376"/>
      <c r="AA22" s="376"/>
      <c r="AB22" s="376"/>
      <c r="AC22" s="376"/>
      <c r="AD22" s="376"/>
      <c r="AE22" s="376"/>
      <c r="AF22" s="376"/>
      <c r="AG22" s="376"/>
      <c r="AH22" s="376"/>
      <c r="AI22" s="376"/>
      <c r="AJ22" s="376"/>
      <c r="AK22" s="376"/>
      <c r="AL22" s="376"/>
      <c r="AM22" s="376"/>
      <c r="AN22" s="376"/>
      <c r="AO22" s="297"/>
      <c r="AP22" s="297"/>
      <c r="AQ22" s="297"/>
      <c r="AR22" s="297"/>
      <c r="AS22" s="297"/>
      <c r="AT22" s="297"/>
      <c r="AU22" s="297"/>
      <c r="AV22" s="297"/>
      <c r="AW22" s="297"/>
      <c r="AX22" s="297"/>
      <c r="AY22" s="297"/>
    </row>
    <row r="23" spans="2:51">
      <c r="B23" s="89">
        <v>3</v>
      </c>
      <c r="C23" s="90"/>
      <c r="D23" s="320"/>
      <c r="E23" s="321"/>
      <c r="F23" s="321"/>
      <c r="G23" s="321"/>
      <c r="H23" s="322"/>
      <c r="I23" s="320"/>
      <c r="J23" s="321"/>
      <c r="K23" s="321"/>
      <c r="L23" s="322"/>
      <c r="M23" s="334"/>
      <c r="N23" s="334"/>
      <c r="O23" s="334"/>
      <c r="P23" s="334"/>
      <c r="Q23" s="334"/>
      <c r="R23" s="375" t="str">
        <f t="shared" si="0"/>
        <v/>
      </c>
      <c r="S23" s="375"/>
      <c r="T23" s="375"/>
      <c r="U23" s="375"/>
      <c r="V23" s="375"/>
      <c r="W23" s="376"/>
      <c r="X23" s="376"/>
      <c r="Y23" s="376"/>
      <c r="Z23" s="376"/>
      <c r="AA23" s="376"/>
      <c r="AB23" s="376"/>
      <c r="AC23" s="376"/>
      <c r="AD23" s="376"/>
      <c r="AE23" s="376"/>
      <c r="AF23" s="376"/>
      <c r="AG23" s="376"/>
      <c r="AH23" s="376"/>
      <c r="AI23" s="376"/>
      <c r="AJ23" s="376"/>
      <c r="AK23" s="376"/>
      <c r="AL23" s="376"/>
      <c r="AM23" s="376"/>
      <c r="AN23" s="376"/>
      <c r="AO23" s="297"/>
      <c r="AP23" s="297"/>
      <c r="AQ23" s="297"/>
      <c r="AR23" s="297"/>
      <c r="AS23" s="297"/>
      <c r="AT23" s="297"/>
      <c r="AU23" s="297"/>
      <c r="AV23" s="297"/>
      <c r="AW23" s="297"/>
      <c r="AX23" s="297"/>
      <c r="AY23" s="297"/>
    </row>
    <row r="24" spans="2:51">
      <c r="B24" s="89">
        <v>4</v>
      </c>
      <c r="C24" s="90"/>
      <c r="D24" s="320"/>
      <c r="E24" s="321"/>
      <c r="F24" s="321"/>
      <c r="G24" s="321"/>
      <c r="H24" s="322"/>
      <c r="I24" s="320"/>
      <c r="J24" s="321"/>
      <c r="K24" s="321"/>
      <c r="L24" s="322"/>
      <c r="M24" s="334"/>
      <c r="N24" s="334"/>
      <c r="O24" s="334"/>
      <c r="P24" s="334"/>
      <c r="Q24" s="334"/>
      <c r="R24" s="375" t="str">
        <f t="shared" si="0"/>
        <v/>
      </c>
      <c r="S24" s="375"/>
      <c r="T24" s="375"/>
      <c r="U24" s="375"/>
      <c r="V24" s="375"/>
      <c r="W24" s="376"/>
      <c r="X24" s="376"/>
      <c r="Y24" s="376"/>
      <c r="Z24" s="376"/>
      <c r="AA24" s="376"/>
      <c r="AB24" s="376"/>
      <c r="AC24" s="376"/>
      <c r="AD24" s="376"/>
      <c r="AE24" s="376"/>
      <c r="AF24" s="376"/>
      <c r="AG24" s="376"/>
      <c r="AH24" s="376"/>
      <c r="AI24" s="376"/>
      <c r="AJ24" s="376"/>
      <c r="AK24" s="376"/>
      <c r="AL24" s="376"/>
      <c r="AM24" s="376"/>
      <c r="AN24" s="376"/>
      <c r="AO24" s="297"/>
      <c r="AP24" s="297"/>
      <c r="AQ24" s="297"/>
      <c r="AR24" s="297"/>
      <c r="AS24" s="297"/>
      <c r="AT24" s="297"/>
      <c r="AU24" s="297"/>
      <c r="AV24" s="297"/>
      <c r="AW24" s="297"/>
      <c r="AX24" s="297"/>
      <c r="AY24" s="297"/>
    </row>
    <row r="25" spans="2:51">
      <c r="B25" s="89">
        <v>5</v>
      </c>
      <c r="C25" s="90"/>
      <c r="D25" s="320"/>
      <c r="E25" s="321"/>
      <c r="F25" s="321"/>
      <c r="G25" s="321"/>
      <c r="H25" s="322"/>
      <c r="I25" s="320"/>
      <c r="J25" s="321"/>
      <c r="K25" s="321"/>
      <c r="L25" s="322"/>
      <c r="M25" s="334"/>
      <c r="N25" s="334"/>
      <c r="O25" s="334"/>
      <c r="P25" s="334"/>
      <c r="Q25" s="334"/>
      <c r="R25" s="375" t="str">
        <f t="shared" si="0"/>
        <v/>
      </c>
      <c r="S25" s="375"/>
      <c r="T25" s="375"/>
      <c r="U25" s="375"/>
      <c r="V25" s="375"/>
      <c r="W25" s="376"/>
      <c r="X25" s="376"/>
      <c r="Y25" s="376"/>
      <c r="Z25" s="376"/>
      <c r="AA25" s="376"/>
      <c r="AB25" s="376"/>
      <c r="AC25" s="376"/>
      <c r="AD25" s="376"/>
      <c r="AE25" s="376"/>
      <c r="AF25" s="376"/>
      <c r="AG25" s="376"/>
      <c r="AH25" s="376"/>
      <c r="AI25" s="376"/>
      <c r="AJ25" s="376"/>
      <c r="AK25" s="376"/>
      <c r="AL25" s="376"/>
      <c r="AM25" s="376"/>
      <c r="AN25" s="376"/>
      <c r="AO25" s="297"/>
      <c r="AP25" s="297"/>
      <c r="AQ25" s="297"/>
      <c r="AR25" s="297"/>
      <c r="AS25" s="297"/>
      <c r="AT25" s="297"/>
      <c r="AU25" s="297"/>
      <c r="AV25" s="297"/>
      <c r="AW25" s="297"/>
      <c r="AX25" s="297"/>
      <c r="AY25" s="297"/>
    </row>
    <row r="26" spans="2:51">
      <c r="B26" s="89">
        <v>6</v>
      </c>
      <c r="C26" s="90"/>
      <c r="D26" s="320"/>
      <c r="E26" s="321"/>
      <c r="F26" s="321"/>
      <c r="G26" s="321"/>
      <c r="H26" s="322"/>
      <c r="I26" s="320"/>
      <c r="J26" s="321"/>
      <c r="K26" s="321"/>
      <c r="L26" s="322"/>
      <c r="M26" s="334"/>
      <c r="N26" s="334"/>
      <c r="O26" s="334"/>
      <c r="P26" s="334"/>
      <c r="Q26" s="334"/>
      <c r="R26" s="375" t="str">
        <f t="shared" si="0"/>
        <v/>
      </c>
      <c r="S26" s="375"/>
      <c r="T26" s="375"/>
      <c r="U26" s="375"/>
      <c r="V26" s="375"/>
      <c r="W26" s="376"/>
      <c r="X26" s="376"/>
      <c r="Y26" s="376"/>
      <c r="Z26" s="376"/>
      <c r="AA26" s="376"/>
      <c r="AB26" s="376"/>
      <c r="AC26" s="376"/>
      <c r="AD26" s="376"/>
      <c r="AE26" s="376"/>
      <c r="AF26" s="376"/>
      <c r="AG26" s="376"/>
      <c r="AH26" s="376"/>
      <c r="AI26" s="376"/>
      <c r="AJ26" s="376"/>
      <c r="AK26" s="376"/>
      <c r="AL26" s="376"/>
      <c r="AM26" s="376"/>
      <c r="AN26" s="376"/>
      <c r="AO26" s="297"/>
      <c r="AP26" s="297"/>
      <c r="AQ26" s="297"/>
      <c r="AR26" s="297"/>
      <c r="AS26" s="297"/>
      <c r="AT26" s="297"/>
      <c r="AU26" s="297"/>
      <c r="AV26" s="297"/>
      <c r="AW26" s="297"/>
      <c r="AX26" s="297"/>
      <c r="AY26" s="297"/>
    </row>
    <row r="27" spans="2:51">
      <c r="B27" s="89">
        <v>7</v>
      </c>
      <c r="C27" s="90"/>
      <c r="D27" s="320"/>
      <c r="E27" s="321"/>
      <c r="F27" s="321"/>
      <c r="G27" s="321"/>
      <c r="H27" s="322"/>
      <c r="I27" s="320"/>
      <c r="J27" s="321"/>
      <c r="K27" s="321"/>
      <c r="L27" s="322"/>
      <c r="M27" s="334"/>
      <c r="N27" s="334"/>
      <c r="O27" s="334"/>
      <c r="P27" s="334"/>
      <c r="Q27" s="334"/>
      <c r="R27" s="375" t="str">
        <f t="shared" si="0"/>
        <v/>
      </c>
      <c r="S27" s="375"/>
      <c r="T27" s="375"/>
      <c r="U27" s="375"/>
      <c r="V27" s="375"/>
      <c r="W27" s="376"/>
      <c r="X27" s="376"/>
      <c r="Y27" s="376"/>
      <c r="Z27" s="376"/>
      <c r="AA27" s="376"/>
      <c r="AB27" s="376"/>
      <c r="AC27" s="376"/>
      <c r="AD27" s="376"/>
      <c r="AE27" s="376"/>
      <c r="AF27" s="376"/>
      <c r="AG27" s="376"/>
      <c r="AH27" s="376"/>
      <c r="AI27" s="376"/>
      <c r="AJ27" s="376"/>
      <c r="AK27" s="376"/>
      <c r="AL27" s="376"/>
      <c r="AM27" s="376"/>
      <c r="AN27" s="376"/>
      <c r="AO27" s="297"/>
      <c r="AP27" s="297"/>
      <c r="AQ27" s="297"/>
      <c r="AR27" s="297"/>
      <c r="AS27" s="297"/>
      <c r="AT27" s="297"/>
      <c r="AU27" s="297"/>
      <c r="AV27" s="297"/>
      <c r="AW27" s="297"/>
      <c r="AX27" s="297"/>
      <c r="AY27" s="297"/>
    </row>
    <row r="28" spans="2:51">
      <c r="B28" s="89">
        <v>8</v>
      </c>
      <c r="C28" s="90"/>
      <c r="D28" s="320"/>
      <c r="E28" s="321"/>
      <c r="F28" s="321"/>
      <c r="G28" s="321"/>
      <c r="H28" s="322"/>
      <c r="I28" s="320"/>
      <c r="J28" s="321"/>
      <c r="K28" s="321"/>
      <c r="L28" s="322"/>
      <c r="M28" s="334"/>
      <c r="N28" s="334"/>
      <c r="O28" s="334"/>
      <c r="P28" s="334"/>
      <c r="Q28" s="334"/>
      <c r="R28" s="375" t="str">
        <f t="shared" si="0"/>
        <v/>
      </c>
      <c r="S28" s="375"/>
      <c r="T28" s="375"/>
      <c r="U28" s="375"/>
      <c r="V28" s="375"/>
      <c r="W28" s="376"/>
      <c r="X28" s="376"/>
      <c r="Y28" s="376"/>
      <c r="Z28" s="376"/>
      <c r="AA28" s="376"/>
      <c r="AB28" s="376"/>
      <c r="AC28" s="376"/>
      <c r="AD28" s="376"/>
      <c r="AE28" s="376"/>
      <c r="AF28" s="376"/>
      <c r="AG28" s="376"/>
      <c r="AH28" s="376"/>
      <c r="AI28" s="376"/>
      <c r="AJ28" s="376"/>
      <c r="AK28" s="376"/>
      <c r="AL28" s="376"/>
      <c r="AM28" s="376"/>
      <c r="AN28" s="376"/>
      <c r="AO28" s="297"/>
      <c r="AP28" s="297"/>
      <c r="AQ28" s="297"/>
      <c r="AR28" s="297"/>
      <c r="AS28" s="297"/>
      <c r="AT28" s="297"/>
      <c r="AU28" s="297"/>
      <c r="AV28" s="297"/>
      <c r="AW28" s="297"/>
      <c r="AX28" s="297"/>
      <c r="AY28" s="297"/>
    </row>
    <row r="29" spans="2:51">
      <c r="B29" s="89">
        <v>9</v>
      </c>
      <c r="C29" s="90"/>
      <c r="D29" s="320"/>
      <c r="E29" s="321"/>
      <c r="F29" s="321"/>
      <c r="G29" s="321"/>
      <c r="H29" s="322"/>
      <c r="I29" s="320"/>
      <c r="J29" s="321"/>
      <c r="K29" s="321"/>
      <c r="L29" s="322"/>
      <c r="M29" s="334"/>
      <c r="N29" s="334"/>
      <c r="O29" s="334"/>
      <c r="P29" s="334"/>
      <c r="Q29" s="334"/>
      <c r="R29" s="375" t="str">
        <f t="shared" si="0"/>
        <v/>
      </c>
      <c r="S29" s="375"/>
      <c r="T29" s="375"/>
      <c r="U29" s="375"/>
      <c r="V29" s="375"/>
      <c r="W29" s="376"/>
      <c r="X29" s="376"/>
      <c r="Y29" s="376"/>
      <c r="Z29" s="376"/>
      <c r="AA29" s="376"/>
      <c r="AB29" s="376"/>
      <c r="AC29" s="376"/>
      <c r="AD29" s="376"/>
      <c r="AE29" s="376"/>
      <c r="AF29" s="376"/>
      <c r="AG29" s="376"/>
      <c r="AH29" s="376"/>
      <c r="AI29" s="376"/>
      <c r="AJ29" s="376"/>
      <c r="AK29" s="376"/>
      <c r="AL29" s="376"/>
      <c r="AM29" s="376"/>
      <c r="AN29" s="376"/>
      <c r="AO29" s="297"/>
      <c r="AP29" s="297"/>
      <c r="AQ29" s="297"/>
      <c r="AR29" s="297"/>
      <c r="AS29" s="297"/>
      <c r="AT29" s="297"/>
      <c r="AU29" s="297"/>
      <c r="AV29" s="297"/>
      <c r="AW29" s="297"/>
      <c r="AX29" s="297"/>
      <c r="AY29" s="297"/>
    </row>
    <row r="30" spans="2:51">
      <c r="B30" s="89">
        <v>10</v>
      </c>
      <c r="C30" s="90"/>
      <c r="D30" s="320"/>
      <c r="E30" s="321"/>
      <c r="F30" s="321"/>
      <c r="G30" s="321"/>
      <c r="H30" s="322"/>
      <c r="I30" s="320"/>
      <c r="J30" s="321"/>
      <c r="K30" s="321"/>
      <c r="L30" s="322"/>
      <c r="M30" s="334"/>
      <c r="N30" s="334"/>
      <c r="O30" s="334"/>
      <c r="P30" s="334"/>
      <c r="Q30" s="334"/>
      <c r="R30" s="375" t="str">
        <f t="shared" si="0"/>
        <v/>
      </c>
      <c r="S30" s="375"/>
      <c r="T30" s="375"/>
      <c r="U30" s="375"/>
      <c r="V30" s="375"/>
      <c r="W30" s="376"/>
      <c r="X30" s="376"/>
      <c r="Y30" s="376"/>
      <c r="Z30" s="376"/>
      <c r="AA30" s="376"/>
      <c r="AB30" s="376"/>
      <c r="AC30" s="376"/>
      <c r="AD30" s="376"/>
      <c r="AE30" s="376"/>
      <c r="AF30" s="376"/>
      <c r="AG30" s="376"/>
      <c r="AH30" s="376"/>
      <c r="AI30" s="376"/>
      <c r="AJ30" s="376"/>
      <c r="AK30" s="376"/>
      <c r="AL30" s="376"/>
      <c r="AM30" s="376"/>
      <c r="AN30" s="376"/>
      <c r="AO30" s="297"/>
      <c r="AP30" s="297"/>
      <c r="AQ30" s="297"/>
      <c r="AR30" s="297"/>
      <c r="AS30" s="297"/>
      <c r="AT30" s="297"/>
      <c r="AU30" s="297"/>
      <c r="AV30" s="297"/>
      <c r="AW30" s="297"/>
      <c r="AX30" s="297"/>
      <c r="AY30" s="297"/>
    </row>
    <row r="31" spans="2:51">
      <c r="B31" s="89">
        <v>11</v>
      </c>
      <c r="C31" s="90"/>
      <c r="D31" s="320"/>
      <c r="E31" s="321"/>
      <c r="F31" s="321"/>
      <c r="G31" s="321"/>
      <c r="H31" s="322"/>
      <c r="I31" s="320"/>
      <c r="J31" s="321"/>
      <c r="K31" s="321"/>
      <c r="L31" s="322"/>
      <c r="M31" s="334"/>
      <c r="N31" s="334"/>
      <c r="O31" s="334"/>
      <c r="P31" s="334"/>
      <c r="Q31" s="334"/>
      <c r="R31" s="375" t="str">
        <f t="shared" si="0"/>
        <v/>
      </c>
      <c r="S31" s="375"/>
      <c r="T31" s="375"/>
      <c r="U31" s="375"/>
      <c r="V31" s="375"/>
      <c r="W31" s="376"/>
      <c r="X31" s="376"/>
      <c r="Y31" s="376"/>
      <c r="Z31" s="376"/>
      <c r="AA31" s="376"/>
      <c r="AB31" s="376"/>
      <c r="AC31" s="376"/>
      <c r="AD31" s="376"/>
      <c r="AE31" s="376"/>
      <c r="AF31" s="376"/>
      <c r="AG31" s="376"/>
      <c r="AH31" s="376"/>
      <c r="AI31" s="376"/>
      <c r="AJ31" s="376"/>
      <c r="AK31" s="376"/>
      <c r="AL31" s="376"/>
      <c r="AM31" s="376"/>
      <c r="AN31" s="376"/>
      <c r="AO31" s="297"/>
      <c r="AP31" s="297"/>
      <c r="AQ31" s="297"/>
      <c r="AR31" s="297"/>
      <c r="AS31" s="297"/>
      <c r="AT31" s="297"/>
      <c r="AU31" s="297"/>
      <c r="AV31" s="297"/>
      <c r="AW31" s="297"/>
      <c r="AX31" s="297"/>
      <c r="AY31" s="297"/>
    </row>
    <row r="32" spans="2:51">
      <c r="B32" s="89">
        <v>12</v>
      </c>
      <c r="C32" s="90"/>
      <c r="D32" s="320"/>
      <c r="E32" s="321"/>
      <c r="F32" s="321"/>
      <c r="G32" s="321"/>
      <c r="H32" s="322"/>
      <c r="I32" s="320"/>
      <c r="J32" s="321"/>
      <c r="K32" s="321"/>
      <c r="L32" s="322"/>
      <c r="M32" s="334"/>
      <c r="N32" s="334"/>
      <c r="O32" s="334"/>
      <c r="P32" s="334"/>
      <c r="Q32" s="334"/>
      <c r="R32" s="375" t="str">
        <f t="shared" si="0"/>
        <v/>
      </c>
      <c r="S32" s="375"/>
      <c r="T32" s="375"/>
      <c r="U32" s="375"/>
      <c r="V32" s="375"/>
      <c r="W32" s="376"/>
      <c r="X32" s="376"/>
      <c r="Y32" s="376"/>
      <c r="Z32" s="376"/>
      <c r="AA32" s="376"/>
      <c r="AB32" s="376"/>
      <c r="AC32" s="376"/>
      <c r="AD32" s="376"/>
      <c r="AE32" s="376"/>
      <c r="AF32" s="376"/>
      <c r="AG32" s="376"/>
      <c r="AH32" s="376"/>
      <c r="AI32" s="376"/>
      <c r="AJ32" s="376"/>
      <c r="AK32" s="376"/>
      <c r="AL32" s="376"/>
      <c r="AM32" s="376"/>
      <c r="AN32" s="376"/>
      <c r="AO32" s="297"/>
      <c r="AP32" s="297"/>
      <c r="AQ32" s="297"/>
      <c r="AR32" s="297"/>
      <c r="AS32" s="297"/>
      <c r="AT32" s="297"/>
      <c r="AU32" s="297"/>
      <c r="AV32" s="297"/>
      <c r="AW32" s="297"/>
      <c r="AX32" s="297"/>
      <c r="AY32" s="297"/>
    </row>
    <row r="33" spans="1:64">
      <c r="B33" s="89">
        <v>13</v>
      </c>
      <c r="C33" s="90"/>
      <c r="D33" s="320"/>
      <c r="E33" s="321"/>
      <c r="F33" s="321"/>
      <c r="G33" s="321"/>
      <c r="H33" s="322"/>
      <c r="I33" s="320"/>
      <c r="J33" s="321"/>
      <c r="K33" s="321"/>
      <c r="L33" s="322"/>
      <c r="M33" s="334"/>
      <c r="N33" s="334"/>
      <c r="O33" s="334"/>
      <c r="P33" s="334"/>
      <c r="Q33" s="334"/>
      <c r="R33" s="375" t="str">
        <f t="shared" si="0"/>
        <v/>
      </c>
      <c r="S33" s="375"/>
      <c r="T33" s="375"/>
      <c r="U33" s="375"/>
      <c r="V33" s="375"/>
      <c r="W33" s="376"/>
      <c r="X33" s="376"/>
      <c r="Y33" s="376"/>
      <c r="Z33" s="376"/>
      <c r="AA33" s="376"/>
      <c r="AB33" s="376"/>
      <c r="AC33" s="376"/>
      <c r="AD33" s="376"/>
      <c r="AE33" s="376"/>
      <c r="AF33" s="376"/>
      <c r="AG33" s="376"/>
      <c r="AH33" s="376"/>
      <c r="AI33" s="376"/>
      <c r="AJ33" s="376"/>
      <c r="AK33" s="376"/>
      <c r="AL33" s="376"/>
      <c r="AM33" s="376"/>
      <c r="AN33" s="376"/>
      <c r="AO33" s="297"/>
      <c r="AP33" s="297"/>
      <c r="AQ33" s="297"/>
      <c r="AR33" s="297"/>
      <c r="AS33" s="297"/>
      <c r="AT33" s="297"/>
      <c r="AU33" s="297"/>
      <c r="AV33" s="297"/>
      <c r="AW33" s="297"/>
      <c r="AX33" s="297"/>
      <c r="AY33" s="297"/>
    </row>
    <row r="34" spans="1:64">
      <c r="B34" s="89">
        <v>14</v>
      </c>
      <c r="C34" s="90"/>
      <c r="D34" s="320"/>
      <c r="E34" s="321"/>
      <c r="F34" s="321"/>
      <c r="G34" s="321"/>
      <c r="H34" s="322"/>
      <c r="I34" s="320"/>
      <c r="J34" s="321"/>
      <c r="K34" s="321"/>
      <c r="L34" s="322"/>
      <c r="M34" s="334"/>
      <c r="N34" s="334"/>
      <c r="O34" s="334"/>
      <c r="P34" s="334"/>
      <c r="Q34" s="334"/>
      <c r="R34" s="375" t="str">
        <f t="shared" si="0"/>
        <v/>
      </c>
      <c r="S34" s="375"/>
      <c r="T34" s="375"/>
      <c r="U34" s="375"/>
      <c r="V34" s="375"/>
      <c r="W34" s="376"/>
      <c r="X34" s="376"/>
      <c r="Y34" s="376"/>
      <c r="Z34" s="376"/>
      <c r="AA34" s="376"/>
      <c r="AB34" s="376"/>
      <c r="AC34" s="376"/>
      <c r="AD34" s="376"/>
      <c r="AE34" s="376"/>
      <c r="AF34" s="376"/>
      <c r="AG34" s="376"/>
      <c r="AH34" s="376"/>
      <c r="AI34" s="376"/>
      <c r="AJ34" s="376"/>
      <c r="AK34" s="376"/>
      <c r="AL34" s="376"/>
      <c r="AM34" s="376"/>
      <c r="AN34" s="376"/>
      <c r="AO34" s="297"/>
      <c r="AP34" s="297"/>
      <c r="AQ34" s="297"/>
      <c r="AR34" s="297"/>
      <c r="AS34" s="297"/>
      <c r="AT34" s="297"/>
      <c r="AU34" s="297"/>
      <c r="AV34" s="297"/>
      <c r="AW34" s="297"/>
      <c r="AX34" s="297"/>
      <c r="AY34" s="297"/>
    </row>
    <row r="35" spans="1:64">
      <c r="B35" s="89">
        <v>15</v>
      </c>
      <c r="C35" s="90"/>
      <c r="D35" s="320"/>
      <c r="E35" s="321"/>
      <c r="F35" s="321"/>
      <c r="G35" s="321"/>
      <c r="H35" s="322"/>
      <c r="I35" s="320"/>
      <c r="J35" s="321"/>
      <c r="K35" s="321"/>
      <c r="L35" s="322"/>
      <c r="M35" s="334"/>
      <c r="N35" s="334"/>
      <c r="O35" s="334"/>
      <c r="P35" s="334"/>
      <c r="Q35" s="334"/>
      <c r="R35" s="375" t="str">
        <f t="shared" si="0"/>
        <v/>
      </c>
      <c r="S35" s="375"/>
      <c r="T35" s="375"/>
      <c r="U35" s="375"/>
      <c r="V35" s="375"/>
      <c r="W35" s="376"/>
      <c r="X35" s="376"/>
      <c r="Y35" s="376"/>
      <c r="Z35" s="376"/>
      <c r="AA35" s="376"/>
      <c r="AB35" s="376"/>
      <c r="AC35" s="376"/>
      <c r="AD35" s="376"/>
      <c r="AE35" s="376"/>
      <c r="AF35" s="376"/>
      <c r="AG35" s="376"/>
      <c r="AH35" s="376"/>
      <c r="AI35" s="376"/>
      <c r="AJ35" s="376"/>
      <c r="AK35" s="376"/>
      <c r="AL35" s="376"/>
      <c r="AM35" s="376"/>
      <c r="AN35" s="376"/>
      <c r="AO35" s="297"/>
      <c r="AP35" s="297"/>
      <c r="AQ35" s="297"/>
      <c r="AR35" s="297"/>
      <c r="AS35" s="297"/>
      <c r="AT35" s="297"/>
      <c r="AU35" s="297"/>
      <c r="AV35" s="297"/>
      <c r="AW35" s="297"/>
      <c r="AX35" s="297"/>
      <c r="AY35" s="297"/>
    </row>
    <row r="36" spans="1:64">
      <c r="B36" s="89">
        <v>16</v>
      </c>
      <c r="C36" s="90"/>
      <c r="D36" s="320"/>
      <c r="E36" s="321"/>
      <c r="F36" s="321"/>
      <c r="G36" s="321"/>
      <c r="H36" s="322"/>
      <c r="I36" s="320"/>
      <c r="J36" s="321"/>
      <c r="K36" s="321"/>
      <c r="L36" s="322"/>
      <c r="M36" s="334"/>
      <c r="N36" s="334"/>
      <c r="O36" s="334"/>
      <c r="P36" s="334"/>
      <c r="Q36" s="334"/>
      <c r="R36" s="375" t="str">
        <f t="shared" si="0"/>
        <v/>
      </c>
      <c r="S36" s="375"/>
      <c r="T36" s="375"/>
      <c r="U36" s="375"/>
      <c r="V36" s="375"/>
      <c r="W36" s="376"/>
      <c r="X36" s="376"/>
      <c r="Y36" s="376"/>
      <c r="Z36" s="376"/>
      <c r="AA36" s="376"/>
      <c r="AB36" s="376"/>
      <c r="AC36" s="376"/>
      <c r="AD36" s="376"/>
      <c r="AE36" s="376"/>
      <c r="AF36" s="376"/>
      <c r="AG36" s="376"/>
      <c r="AH36" s="376"/>
      <c r="AI36" s="376"/>
      <c r="AJ36" s="376"/>
      <c r="AK36" s="376"/>
      <c r="AL36" s="376"/>
      <c r="AM36" s="376"/>
      <c r="AN36" s="376"/>
      <c r="AO36" s="297"/>
      <c r="AP36" s="297"/>
      <c r="AQ36" s="297"/>
      <c r="AR36" s="297"/>
      <c r="AS36" s="297"/>
      <c r="AT36" s="297"/>
      <c r="AU36" s="297"/>
      <c r="AV36" s="297"/>
      <c r="AW36" s="297"/>
      <c r="AX36" s="297"/>
      <c r="AY36" s="297"/>
    </row>
    <row r="37" spans="1:64">
      <c r="B37" s="89">
        <v>17</v>
      </c>
      <c r="C37" s="90"/>
      <c r="D37" s="320"/>
      <c r="E37" s="321"/>
      <c r="F37" s="321"/>
      <c r="G37" s="321"/>
      <c r="H37" s="322"/>
      <c r="I37" s="320"/>
      <c r="J37" s="321"/>
      <c r="K37" s="321"/>
      <c r="L37" s="322"/>
      <c r="M37" s="334"/>
      <c r="N37" s="334"/>
      <c r="O37" s="334"/>
      <c r="P37" s="334"/>
      <c r="Q37" s="334"/>
      <c r="R37" s="375" t="str">
        <f t="shared" si="0"/>
        <v/>
      </c>
      <c r="S37" s="375"/>
      <c r="T37" s="375"/>
      <c r="U37" s="375"/>
      <c r="V37" s="375"/>
      <c r="W37" s="376"/>
      <c r="X37" s="376"/>
      <c r="Y37" s="376"/>
      <c r="Z37" s="376"/>
      <c r="AA37" s="376"/>
      <c r="AB37" s="376"/>
      <c r="AC37" s="376"/>
      <c r="AD37" s="376"/>
      <c r="AE37" s="376"/>
      <c r="AF37" s="376"/>
      <c r="AG37" s="376"/>
      <c r="AH37" s="376"/>
      <c r="AI37" s="376"/>
      <c r="AJ37" s="376"/>
      <c r="AK37" s="376"/>
      <c r="AL37" s="376"/>
      <c r="AM37" s="376"/>
      <c r="AN37" s="376"/>
      <c r="AO37" s="297"/>
      <c r="AP37" s="297"/>
      <c r="AQ37" s="297"/>
      <c r="AR37" s="297"/>
      <c r="AS37" s="297"/>
      <c r="AT37" s="297"/>
      <c r="AU37" s="297"/>
      <c r="AV37" s="297"/>
      <c r="AW37" s="297"/>
      <c r="AX37" s="297"/>
      <c r="AY37" s="297"/>
    </row>
    <row r="38" spans="1:64">
      <c r="B38" s="89">
        <v>18</v>
      </c>
      <c r="C38" s="90"/>
      <c r="D38" s="320"/>
      <c r="E38" s="321"/>
      <c r="F38" s="321"/>
      <c r="G38" s="321"/>
      <c r="H38" s="322"/>
      <c r="I38" s="320"/>
      <c r="J38" s="321"/>
      <c r="K38" s="321"/>
      <c r="L38" s="322"/>
      <c r="M38" s="334"/>
      <c r="N38" s="334"/>
      <c r="O38" s="334"/>
      <c r="P38" s="334"/>
      <c r="Q38" s="334"/>
      <c r="R38" s="375" t="str">
        <f t="shared" si="0"/>
        <v/>
      </c>
      <c r="S38" s="375"/>
      <c r="T38" s="375"/>
      <c r="U38" s="375"/>
      <c r="V38" s="375"/>
      <c r="W38" s="376"/>
      <c r="X38" s="376"/>
      <c r="Y38" s="376"/>
      <c r="Z38" s="376"/>
      <c r="AA38" s="376"/>
      <c r="AB38" s="376"/>
      <c r="AC38" s="376"/>
      <c r="AD38" s="376"/>
      <c r="AE38" s="376"/>
      <c r="AF38" s="376"/>
      <c r="AG38" s="376"/>
      <c r="AH38" s="376"/>
      <c r="AI38" s="376"/>
      <c r="AJ38" s="376"/>
      <c r="AK38" s="376"/>
      <c r="AL38" s="376"/>
      <c r="AM38" s="376"/>
      <c r="AN38" s="376"/>
      <c r="AO38" s="297"/>
      <c r="AP38" s="297"/>
      <c r="AQ38" s="297"/>
      <c r="AR38" s="297"/>
      <c r="AS38" s="297"/>
      <c r="AT38" s="297"/>
      <c r="AU38" s="297"/>
      <c r="AV38" s="297"/>
      <c r="AW38" s="297"/>
      <c r="AX38" s="297"/>
      <c r="AY38" s="297"/>
    </row>
    <row r="39" spans="1:64">
      <c r="B39" s="89">
        <v>19</v>
      </c>
      <c r="C39" s="90"/>
      <c r="D39" s="320"/>
      <c r="E39" s="321"/>
      <c r="F39" s="321"/>
      <c r="G39" s="321"/>
      <c r="H39" s="322"/>
      <c r="I39" s="320"/>
      <c r="J39" s="321"/>
      <c r="K39" s="321"/>
      <c r="L39" s="322"/>
      <c r="M39" s="334"/>
      <c r="N39" s="334"/>
      <c r="O39" s="334"/>
      <c r="P39" s="334"/>
      <c r="Q39" s="334"/>
      <c r="R39" s="375" t="str">
        <f t="shared" si="0"/>
        <v/>
      </c>
      <c r="S39" s="375"/>
      <c r="T39" s="375"/>
      <c r="U39" s="375"/>
      <c r="V39" s="375"/>
      <c r="W39" s="376"/>
      <c r="X39" s="376"/>
      <c r="Y39" s="376"/>
      <c r="Z39" s="376"/>
      <c r="AA39" s="376"/>
      <c r="AB39" s="376"/>
      <c r="AC39" s="376"/>
      <c r="AD39" s="376"/>
      <c r="AE39" s="376"/>
      <c r="AF39" s="376"/>
      <c r="AG39" s="376"/>
      <c r="AH39" s="376"/>
      <c r="AI39" s="376"/>
      <c r="AJ39" s="376"/>
      <c r="AK39" s="376"/>
      <c r="AL39" s="376"/>
      <c r="AM39" s="376"/>
      <c r="AN39" s="376"/>
      <c r="AO39" s="297"/>
      <c r="AP39" s="297"/>
      <c r="AQ39" s="297"/>
      <c r="AR39" s="297"/>
      <c r="AS39" s="297"/>
      <c r="AT39" s="297"/>
      <c r="AU39" s="297"/>
      <c r="AV39" s="297"/>
      <c r="AW39" s="297"/>
      <c r="AX39" s="297"/>
      <c r="AY39" s="297"/>
    </row>
    <row r="40" spans="1:64">
      <c r="B40" s="89">
        <v>20</v>
      </c>
      <c r="C40" s="90"/>
      <c r="D40" s="320"/>
      <c r="E40" s="321"/>
      <c r="F40" s="321"/>
      <c r="G40" s="321"/>
      <c r="H40" s="322"/>
      <c r="I40" s="320"/>
      <c r="J40" s="321"/>
      <c r="K40" s="321"/>
      <c r="L40" s="322"/>
      <c r="M40" s="334"/>
      <c r="N40" s="334"/>
      <c r="O40" s="334"/>
      <c r="P40" s="334"/>
      <c r="Q40" s="334"/>
      <c r="R40" s="375" t="str">
        <f t="shared" si="0"/>
        <v/>
      </c>
      <c r="S40" s="375"/>
      <c r="T40" s="375"/>
      <c r="U40" s="375"/>
      <c r="V40" s="375"/>
      <c r="W40" s="376"/>
      <c r="X40" s="376"/>
      <c r="Y40" s="376"/>
      <c r="Z40" s="376"/>
      <c r="AA40" s="376"/>
      <c r="AB40" s="376"/>
      <c r="AC40" s="376"/>
      <c r="AD40" s="376"/>
      <c r="AE40" s="376"/>
      <c r="AF40" s="376"/>
      <c r="AG40" s="376"/>
      <c r="AH40" s="376"/>
      <c r="AI40" s="376"/>
      <c r="AJ40" s="376"/>
      <c r="AK40" s="376"/>
      <c r="AL40" s="376"/>
      <c r="AM40" s="376"/>
      <c r="AN40" s="376"/>
      <c r="AO40" s="297"/>
      <c r="AP40" s="297"/>
      <c r="AQ40" s="297"/>
      <c r="AR40" s="297"/>
      <c r="AS40" s="297"/>
      <c r="AT40" s="297"/>
      <c r="AU40" s="297"/>
      <c r="AV40" s="297"/>
      <c r="AW40" s="297"/>
      <c r="AX40" s="297"/>
      <c r="AY40" s="297"/>
    </row>
    <row r="41" spans="1:64">
      <c r="B41" s="88"/>
      <c r="C41" s="88"/>
      <c r="T41" s="13"/>
      <c r="U41" s="13"/>
      <c r="V41" s="13"/>
      <c r="W41" s="13"/>
      <c r="X41" s="13"/>
    </row>
    <row r="42" spans="1:64" s="15" customFormat="1" ht="15" customHeight="1">
      <c r="A42" s="80"/>
      <c r="B42" s="14" t="s">
        <v>65</v>
      </c>
      <c r="C42" s="80"/>
      <c r="D42" s="80"/>
      <c r="E42" s="80"/>
      <c r="F42" s="80"/>
      <c r="G42" s="80"/>
      <c r="H42" s="80"/>
      <c r="I42" s="80"/>
      <c r="J42" s="121" t="s">
        <v>47</v>
      </c>
      <c r="K42" s="121"/>
      <c r="L42" s="121"/>
      <c r="M42" s="121"/>
      <c r="N42" s="121"/>
      <c r="O42" s="122">
        <f>SUM(AH45:AL54,U58:Y67)*$BC$15</f>
        <v>0</v>
      </c>
      <c r="P42" s="122"/>
      <c r="Q42" s="122"/>
      <c r="R42" s="122"/>
      <c r="S42" s="122"/>
      <c r="T42" s="122"/>
      <c r="U42" s="81"/>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row>
    <row r="43" spans="1:64" s="15" customFormat="1" ht="15" customHeight="1">
      <c r="A43" s="80"/>
      <c r="B43" s="80"/>
      <c r="C43" s="229" t="s">
        <v>66</v>
      </c>
      <c r="D43" s="229"/>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row>
    <row r="44" spans="1:64" s="15" customFormat="1" ht="15" customHeight="1">
      <c r="A44" s="80"/>
      <c r="B44" s="91"/>
      <c r="C44" s="91"/>
      <c r="D44" s="91" t="s">
        <v>67</v>
      </c>
      <c r="E44" s="91"/>
      <c r="F44" s="91"/>
      <c r="G44" s="91"/>
      <c r="H44" s="91"/>
      <c r="I44" s="91"/>
      <c r="J44" s="91"/>
      <c r="K44" s="91"/>
      <c r="L44" s="91"/>
      <c r="M44" s="99" t="s">
        <v>68</v>
      </c>
      <c r="N44" s="100"/>
      <c r="O44" s="100"/>
      <c r="P44" s="100"/>
      <c r="Q44" s="100"/>
      <c r="R44" s="100"/>
      <c r="S44" s="100"/>
      <c r="T44" s="101"/>
      <c r="U44" s="99" t="s">
        <v>69</v>
      </c>
      <c r="V44" s="100"/>
      <c r="W44" s="100"/>
      <c r="X44" s="100"/>
      <c r="Y44" s="100"/>
      <c r="Z44" s="100"/>
      <c r="AA44" s="100"/>
      <c r="AB44" s="101"/>
      <c r="AC44" s="99" t="s">
        <v>70</v>
      </c>
      <c r="AD44" s="100"/>
      <c r="AE44" s="100"/>
      <c r="AF44" s="100"/>
      <c r="AG44" s="101"/>
      <c r="AH44" s="91" t="s">
        <v>71</v>
      </c>
      <c r="AI44" s="91"/>
      <c r="AJ44" s="91"/>
      <c r="AK44" s="91"/>
      <c r="AL44" s="91"/>
      <c r="AM44" s="102" t="s">
        <v>72</v>
      </c>
      <c r="AN44" s="103"/>
      <c r="AO44" s="103"/>
      <c r="AP44" s="103"/>
      <c r="AQ44" s="104"/>
      <c r="AR44" s="102" t="s">
        <v>73</v>
      </c>
      <c r="AS44" s="103"/>
      <c r="AT44" s="103"/>
      <c r="AU44" s="103"/>
      <c r="AV44" s="104"/>
      <c r="AW44" s="105" t="s">
        <v>74</v>
      </c>
      <c r="AX44" s="106"/>
      <c r="AY44" s="106"/>
      <c r="AZ44" s="106"/>
      <c r="BA44" s="107"/>
      <c r="BB44" s="105" t="s">
        <v>75</v>
      </c>
      <c r="BC44" s="106"/>
      <c r="BD44" s="106"/>
      <c r="BE44" s="106"/>
      <c r="BF44" s="107"/>
      <c r="BG44" s="80"/>
      <c r="BH44" s="80"/>
      <c r="BI44" s="80"/>
      <c r="BJ44" s="80"/>
      <c r="BK44" s="80"/>
      <c r="BL44" s="80"/>
    </row>
    <row r="45" spans="1:64" s="15" customFormat="1" ht="15" customHeight="1">
      <c r="A45" s="80"/>
      <c r="B45" s="89">
        <v>1</v>
      </c>
      <c r="C45" s="90"/>
      <c r="D45" s="335"/>
      <c r="E45" s="335"/>
      <c r="F45" s="335"/>
      <c r="G45" s="335"/>
      <c r="H45" s="335"/>
      <c r="I45" s="335"/>
      <c r="J45" s="335"/>
      <c r="K45" s="335"/>
      <c r="L45" s="335"/>
      <c r="M45" s="308"/>
      <c r="N45" s="309"/>
      <c r="O45" s="309"/>
      <c r="P45" s="309"/>
      <c r="Q45" s="309"/>
      <c r="R45" s="309"/>
      <c r="S45" s="309"/>
      <c r="T45" s="310"/>
      <c r="U45" s="300"/>
      <c r="V45" s="301"/>
      <c r="W45" s="301"/>
      <c r="X45" s="301"/>
      <c r="Y45" s="301"/>
      <c r="Z45" s="301"/>
      <c r="AA45" s="301"/>
      <c r="AB45" s="302"/>
      <c r="AC45" s="303" t="str">
        <f>IF(D45="","",1)</f>
        <v/>
      </c>
      <c r="AD45" s="304"/>
      <c r="AE45" s="304"/>
      <c r="AF45" s="304"/>
      <c r="AG45" s="305"/>
      <c r="AH45" s="306"/>
      <c r="AI45" s="306"/>
      <c r="AJ45" s="306"/>
      <c r="AK45" s="306"/>
      <c r="AL45" s="306"/>
      <c r="AM45" s="93" t="str">
        <f>IF(D45="","",AH45*0.1)</f>
        <v/>
      </c>
      <c r="AN45" s="94"/>
      <c r="AO45" s="94"/>
      <c r="AP45" s="94"/>
      <c r="AQ45" s="95"/>
      <c r="AR45" s="93" t="str">
        <f>IF(D45="","",SUM(AH45:AQ45))</f>
        <v/>
      </c>
      <c r="AS45" s="94"/>
      <c r="AT45" s="94"/>
      <c r="AU45" s="94"/>
      <c r="AV45" s="95"/>
      <c r="AW45" s="105"/>
      <c r="AX45" s="106"/>
      <c r="AY45" s="106"/>
      <c r="AZ45" s="106"/>
      <c r="BA45" s="107"/>
      <c r="BB45" s="105"/>
      <c r="BC45" s="106"/>
      <c r="BD45" s="106"/>
      <c r="BE45" s="106"/>
      <c r="BF45" s="107"/>
      <c r="BG45" s="80"/>
      <c r="BH45" s="80"/>
      <c r="BI45" s="80"/>
      <c r="BJ45" s="80"/>
      <c r="BK45" s="80"/>
      <c r="BL45" s="80"/>
    </row>
    <row r="46" spans="1:64" s="15" customFormat="1" ht="15" customHeight="1">
      <c r="A46" s="80"/>
      <c r="B46" s="89">
        <v>2</v>
      </c>
      <c r="C46" s="90"/>
      <c r="D46" s="335"/>
      <c r="E46" s="335"/>
      <c r="F46" s="335"/>
      <c r="G46" s="335"/>
      <c r="H46" s="335"/>
      <c r="I46" s="335"/>
      <c r="J46" s="335"/>
      <c r="K46" s="335"/>
      <c r="L46" s="335"/>
      <c r="M46" s="308"/>
      <c r="N46" s="309"/>
      <c r="O46" s="309"/>
      <c r="P46" s="309"/>
      <c r="Q46" s="309"/>
      <c r="R46" s="309"/>
      <c r="S46" s="309"/>
      <c r="T46" s="310"/>
      <c r="U46" s="300"/>
      <c r="V46" s="301"/>
      <c r="W46" s="301"/>
      <c r="X46" s="301"/>
      <c r="Y46" s="301"/>
      <c r="Z46" s="301"/>
      <c r="AA46" s="301"/>
      <c r="AB46" s="302"/>
      <c r="AC46" s="303" t="str">
        <f t="shared" ref="AC46:AC54" si="1">IF(D46="","",1)</f>
        <v/>
      </c>
      <c r="AD46" s="304"/>
      <c r="AE46" s="304"/>
      <c r="AF46" s="304"/>
      <c r="AG46" s="305"/>
      <c r="AH46" s="306"/>
      <c r="AI46" s="306"/>
      <c r="AJ46" s="306"/>
      <c r="AK46" s="306"/>
      <c r="AL46" s="306"/>
      <c r="AM46" s="93" t="str">
        <f t="shared" ref="AM46:AM54" si="2">IF(D46="","",AH46*0.1)</f>
        <v/>
      </c>
      <c r="AN46" s="94"/>
      <c r="AO46" s="94"/>
      <c r="AP46" s="94"/>
      <c r="AQ46" s="95"/>
      <c r="AR46" s="93" t="str">
        <f t="shared" ref="AR46:AR54" si="3">IF(D46="","",SUM(AH46:AQ46))</f>
        <v/>
      </c>
      <c r="AS46" s="94"/>
      <c r="AT46" s="94"/>
      <c r="AU46" s="94"/>
      <c r="AV46" s="95"/>
      <c r="AW46" s="105"/>
      <c r="AX46" s="106"/>
      <c r="AY46" s="106"/>
      <c r="AZ46" s="106"/>
      <c r="BA46" s="107"/>
      <c r="BB46" s="105"/>
      <c r="BC46" s="106"/>
      <c r="BD46" s="106"/>
      <c r="BE46" s="106"/>
      <c r="BF46" s="107"/>
      <c r="BG46" s="80"/>
      <c r="BH46" s="80"/>
      <c r="BI46" s="80"/>
      <c r="BJ46" s="80"/>
      <c r="BK46" s="80"/>
      <c r="BL46" s="80"/>
    </row>
    <row r="47" spans="1:64" s="15" customFormat="1" ht="15" customHeight="1">
      <c r="A47" s="80"/>
      <c r="B47" s="89">
        <v>3</v>
      </c>
      <c r="C47" s="90"/>
      <c r="D47" s="335"/>
      <c r="E47" s="335"/>
      <c r="F47" s="335"/>
      <c r="G47" s="335"/>
      <c r="H47" s="335"/>
      <c r="I47" s="335"/>
      <c r="J47" s="335"/>
      <c r="K47" s="335"/>
      <c r="L47" s="335"/>
      <c r="M47" s="308"/>
      <c r="N47" s="309"/>
      <c r="O47" s="309"/>
      <c r="P47" s="309"/>
      <c r="Q47" s="309"/>
      <c r="R47" s="309"/>
      <c r="S47" s="309"/>
      <c r="T47" s="310"/>
      <c r="U47" s="300"/>
      <c r="V47" s="301"/>
      <c r="W47" s="301"/>
      <c r="X47" s="301"/>
      <c r="Y47" s="301"/>
      <c r="Z47" s="301"/>
      <c r="AA47" s="301"/>
      <c r="AB47" s="302"/>
      <c r="AC47" s="303" t="str">
        <f t="shared" si="1"/>
        <v/>
      </c>
      <c r="AD47" s="304"/>
      <c r="AE47" s="304"/>
      <c r="AF47" s="304"/>
      <c r="AG47" s="305"/>
      <c r="AH47" s="306"/>
      <c r="AI47" s="306"/>
      <c r="AJ47" s="306"/>
      <c r="AK47" s="306"/>
      <c r="AL47" s="306"/>
      <c r="AM47" s="93" t="str">
        <f t="shared" si="2"/>
        <v/>
      </c>
      <c r="AN47" s="94"/>
      <c r="AO47" s="94"/>
      <c r="AP47" s="94"/>
      <c r="AQ47" s="95"/>
      <c r="AR47" s="93" t="str">
        <f t="shared" si="3"/>
        <v/>
      </c>
      <c r="AS47" s="94"/>
      <c r="AT47" s="94"/>
      <c r="AU47" s="94"/>
      <c r="AV47" s="95"/>
      <c r="AW47" s="105"/>
      <c r="AX47" s="106"/>
      <c r="AY47" s="106"/>
      <c r="AZ47" s="106"/>
      <c r="BA47" s="107"/>
      <c r="BB47" s="105"/>
      <c r="BC47" s="106"/>
      <c r="BD47" s="106"/>
      <c r="BE47" s="106"/>
      <c r="BF47" s="107"/>
      <c r="BG47" s="80"/>
      <c r="BH47" s="80"/>
      <c r="BI47" s="80"/>
      <c r="BJ47" s="80"/>
      <c r="BK47" s="80"/>
      <c r="BL47" s="80"/>
    </row>
    <row r="48" spans="1:64" s="15" customFormat="1" ht="15" customHeight="1">
      <c r="A48" s="80"/>
      <c r="B48" s="89">
        <v>4</v>
      </c>
      <c r="C48" s="90"/>
      <c r="D48" s="335"/>
      <c r="E48" s="335"/>
      <c r="F48" s="335"/>
      <c r="G48" s="335"/>
      <c r="H48" s="335"/>
      <c r="I48" s="335"/>
      <c r="J48" s="335"/>
      <c r="K48" s="335"/>
      <c r="L48" s="335"/>
      <c r="M48" s="308"/>
      <c r="N48" s="309"/>
      <c r="O48" s="309"/>
      <c r="P48" s="309"/>
      <c r="Q48" s="309"/>
      <c r="R48" s="309"/>
      <c r="S48" s="309"/>
      <c r="T48" s="310"/>
      <c r="U48" s="300"/>
      <c r="V48" s="301"/>
      <c r="W48" s="301"/>
      <c r="X48" s="301"/>
      <c r="Y48" s="301"/>
      <c r="Z48" s="301"/>
      <c r="AA48" s="301"/>
      <c r="AB48" s="302"/>
      <c r="AC48" s="303" t="str">
        <f t="shared" si="1"/>
        <v/>
      </c>
      <c r="AD48" s="304"/>
      <c r="AE48" s="304"/>
      <c r="AF48" s="304"/>
      <c r="AG48" s="305"/>
      <c r="AH48" s="306"/>
      <c r="AI48" s="306"/>
      <c r="AJ48" s="306"/>
      <c r="AK48" s="306"/>
      <c r="AL48" s="306"/>
      <c r="AM48" s="93" t="str">
        <f t="shared" si="2"/>
        <v/>
      </c>
      <c r="AN48" s="94"/>
      <c r="AO48" s="94"/>
      <c r="AP48" s="94"/>
      <c r="AQ48" s="95"/>
      <c r="AR48" s="93" t="str">
        <f t="shared" si="3"/>
        <v/>
      </c>
      <c r="AS48" s="94"/>
      <c r="AT48" s="94"/>
      <c r="AU48" s="94"/>
      <c r="AV48" s="95"/>
      <c r="AW48" s="105"/>
      <c r="AX48" s="106"/>
      <c r="AY48" s="106"/>
      <c r="AZ48" s="106"/>
      <c r="BA48" s="107"/>
      <c r="BB48" s="105"/>
      <c r="BC48" s="106"/>
      <c r="BD48" s="106"/>
      <c r="BE48" s="106"/>
      <c r="BF48" s="107"/>
      <c r="BG48" s="80"/>
      <c r="BH48" s="80"/>
      <c r="BI48" s="80"/>
      <c r="BJ48" s="80"/>
      <c r="BK48" s="80"/>
      <c r="BL48" s="80"/>
    </row>
    <row r="49" spans="1:64" s="15" customFormat="1" ht="15" customHeight="1">
      <c r="A49" s="80"/>
      <c r="B49" s="89">
        <v>5</v>
      </c>
      <c r="C49" s="90"/>
      <c r="D49" s="335"/>
      <c r="E49" s="335"/>
      <c r="F49" s="335"/>
      <c r="G49" s="335"/>
      <c r="H49" s="335"/>
      <c r="I49" s="335"/>
      <c r="J49" s="335"/>
      <c r="K49" s="335"/>
      <c r="L49" s="335"/>
      <c r="M49" s="308"/>
      <c r="N49" s="309"/>
      <c r="O49" s="309"/>
      <c r="P49" s="309"/>
      <c r="Q49" s="309"/>
      <c r="R49" s="309"/>
      <c r="S49" s="309"/>
      <c r="T49" s="310"/>
      <c r="U49" s="300"/>
      <c r="V49" s="301"/>
      <c r="W49" s="301"/>
      <c r="X49" s="301"/>
      <c r="Y49" s="301"/>
      <c r="Z49" s="301"/>
      <c r="AA49" s="301"/>
      <c r="AB49" s="302"/>
      <c r="AC49" s="303" t="str">
        <f t="shared" si="1"/>
        <v/>
      </c>
      <c r="AD49" s="304"/>
      <c r="AE49" s="304"/>
      <c r="AF49" s="304"/>
      <c r="AG49" s="305"/>
      <c r="AH49" s="306"/>
      <c r="AI49" s="306"/>
      <c r="AJ49" s="306"/>
      <c r="AK49" s="306"/>
      <c r="AL49" s="306"/>
      <c r="AM49" s="93" t="str">
        <f t="shared" si="2"/>
        <v/>
      </c>
      <c r="AN49" s="94"/>
      <c r="AO49" s="94"/>
      <c r="AP49" s="94"/>
      <c r="AQ49" s="95"/>
      <c r="AR49" s="93" t="str">
        <f t="shared" si="3"/>
        <v/>
      </c>
      <c r="AS49" s="94"/>
      <c r="AT49" s="94"/>
      <c r="AU49" s="94"/>
      <c r="AV49" s="95"/>
      <c r="AW49" s="105"/>
      <c r="AX49" s="106"/>
      <c r="AY49" s="106"/>
      <c r="AZ49" s="106"/>
      <c r="BA49" s="107"/>
      <c r="BB49" s="105"/>
      <c r="BC49" s="106"/>
      <c r="BD49" s="106"/>
      <c r="BE49" s="106"/>
      <c r="BF49" s="107"/>
      <c r="BG49" s="80"/>
      <c r="BH49" s="80"/>
      <c r="BI49" s="80"/>
      <c r="BJ49" s="80"/>
      <c r="BK49" s="80"/>
      <c r="BL49" s="80"/>
    </row>
    <row r="50" spans="1:64" s="15" customFormat="1" ht="15" customHeight="1">
      <c r="A50" s="80"/>
      <c r="B50" s="89">
        <v>6</v>
      </c>
      <c r="C50" s="90"/>
      <c r="D50" s="335"/>
      <c r="E50" s="335"/>
      <c r="F50" s="335"/>
      <c r="G50" s="335"/>
      <c r="H50" s="335"/>
      <c r="I50" s="335"/>
      <c r="J50" s="335"/>
      <c r="K50" s="335"/>
      <c r="L50" s="335"/>
      <c r="M50" s="308"/>
      <c r="N50" s="309"/>
      <c r="O50" s="309"/>
      <c r="P50" s="309"/>
      <c r="Q50" s="309"/>
      <c r="R50" s="309"/>
      <c r="S50" s="309"/>
      <c r="T50" s="310"/>
      <c r="U50" s="300"/>
      <c r="V50" s="301"/>
      <c r="W50" s="301"/>
      <c r="X50" s="301"/>
      <c r="Y50" s="301"/>
      <c r="Z50" s="301"/>
      <c r="AA50" s="301"/>
      <c r="AB50" s="302"/>
      <c r="AC50" s="303" t="str">
        <f t="shared" si="1"/>
        <v/>
      </c>
      <c r="AD50" s="304"/>
      <c r="AE50" s="304"/>
      <c r="AF50" s="304"/>
      <c r="AG50" s="305"/>
      <c r="AH50" s="306"/>
      <c r="AI50" s="306"/>
      <c r="AJ50" s="306"/>
      <c r="AK50" s="306"/>
      <c r="AL50" s="306"/>
      <c r="AM50" s="93" t="str">
        <f t="shared" si="2"/>
        <v/>
      </c>
      <c r="AN50" s="94"/>
      <c r="AO50" s="94"/>
      <c r="AP50" s="94"/>
      <c r="AQ50" s="95"/>
      <c r="AR50" s="93" t="str">
        <f t="shared" si="3"/>
        <v/>
      </c>
      <c r="AS50" s="94"/>
      <c r="AT50" s="94"/>
      <c r="AU50" s="94"/>
      <c r="AV50" s="95"/>
      <c r="AW50" s="105"/>
      <c r="AX50" s="106"/>
      <c r="AY50" s="106"/>
      <c r="AZ50" s="106"/>
      <c r="BA50" s="107"/>
      <c r="BB50" s="105"/>
      <c r="BC50" s="106"/>
      <c r="BD50" s="106"/>
      <c r="BE50" s="106"/>
      <c r="BF50" s="107"/>
      <c r="BG50" s="80"/>
      <c r="BH50" s="80"/>
      <c r="BI50" s="80"/>
      <c r="BJ50" s="80"/>
      <c r="BK50" s="80"/>
      <c r="BL50" s="80"/>
    </row>
    <row r="51" spans="1:64" s="15" customFormat="1" ht="15" customHeight="1">
      <c r="A51" s="80"/>
      <c r="B51" s="89">
        <v>7</v>
      </c>
      <c r="C51" s="90"/>
      <c r="D51" s="335"/>
      <c r="E51" s="335"/>
      <c r="F51" s="335"/>
      <c r="G51" s="335"/>
      <c r="H51" s="335"/>
      <c r="I51" s="335"/>
      <c r="J51" s="335"/>
      <c r="K51" s="335"/>
      <c r="L51" s="335"/>
      <c r="M51" s="308"/>
      <c r="N51" s="309"/>
      <c r="O51" s="309"/>
      <c r="P51" s="309"/>
      <c r="Q51" s="309"/>
      <c r="R51" s="309"/>
      <c r="S51" s="309"/>
      <c r="T51" s="310"/>
      <c r="U51" s="300"/>
      <c r="V51" s="301"/>
      <c r="W51" s="301"/>
      <c r="X51" s="301"/>
      <c r="Y51" s="301"/>
      <c r="Z51" s="301"/>
      <c r="AA51" s="301"/>
      <c r="AB51" s="302"/>
      <c r="AC51" s="303" t="str">
        <f t="shared" si="1"/>
        <v/>
      </c>
      <c r="AD51" s="304"/>
      <c r="AE51" s="304"/>
      <c r="AF51" s="304"/>
      <c r="AG51" s="305"/>
      <c r="AH51" s="306"/>
      <c r="AI51" s="306"/>
      <c r="AJ51" s="306"/>
      <c r="AK51" s="306"/>
      <c r="AL51" s="306"/>
      <c r="AM51" s="93" t="str">
        <f t="shared" si="2"/>
        <v/>
      </c>
      <c r="AN51" s="94"/>
      <c r="AO51" s="94"/>
      <c r="AP51" s="94"/>
      <c r="AQ51" s="95"/>
      <c r="AR51" s="93" t="str">
        <f t="shared" si="3"/>
        <v/>
      </c>
      <c r="AS51" s="94"/>
      <c r="AT51" s="94"/>
      <c r="AU51" s="94"/>
      <c r="AV51" s="95"/>
      <c r="AW51" s="105"/>
      <c r="AX51" s="106"/>
      <c r="AY51" s="106"/>
      <c r="AZ51" s="106"/>
      <c r="BA51" s="107"/>
      <c r="BB51" s="105"/>
      <c r="BC51" s="106"/>
      <c r="BD51" s="106"/>
      <c r="BE51" s="106"/>
      <c r="BF51" s="107"/>
      <c r="BG51" s="80"/>
      <c r="BH51" s="80"/>
      <c r="BI51" s="80"/>
      <c r="BJ51" s="80"/>
      <c r="BK51" s="80"/>
      <c r="BL51" s="80"/>
    </row>
    <row r="52" spans="1:64" s="15" customFormat="1" ht="15" customHeight="1">
      <c r="A52" s="80"/>
      <c r="B52" s="89">
        <v>8</v>
      </c>
      <c r="C52" s="90"/>
      <c r="D52" s="335"/>
      <c r="E52" s="335"/>
      <c r="F52" s="335"/>
      <c r="G52" s="335"/>
      <c r="H52" s="335"/>
      <c r="I52" s="335"/>
      <c r="J52" s="335"/>
      <c r="K52" s="335"/>
      <c r="L52" s="335"/>
      <c r="M52" s="308"/>
      <c r="N52" s="309"/>
      <c r="O52" s="309"/>
      <c r="P52" s="309"/>
      <c r="Q52" s="309"/>
      <c r="R52" s="309"/>
      <c r="S52" s="309"/>
      <c r="T52" s="310"/>
      <c r="U52" s="300"/>
      <c r="V52" s="301"/>
      <c r="W52" s="301"/>
      <c r="X52" s="301"/>
      <c r="Y52" s="301"/>
      <c r="Z52" s="301"/>
      <c r="AA52" s="301"/>
      <c r="AB52" s="302"/>
      <c r="AC52" s="303" t="str">
        <f t="shared" si="1"/>
        <v/>
      </c>
      <c r="AD52" s="304"/>
      <c r="AE52" s="304"/>
      <c r="AF52" s="304"/>
      <c r="AG52" s="305"/>
      <c r="AH52" s="306"/>
      <c r="AI52" s="306"/>
      <c r="AJ52" s="306"/>
      <c r="AK52" s="306"/>
      <c r="AL52" s="306"/>
      <c r="AM52" s="93" t="str">
        <f t="shared" si="2"/>
        <v/>
      </c>
      <c r="AN52" s="94"/>
      <c r="AO52" s="94"/>
      <c r="AP52" s="94"/>
      <c r="AQ52" s="95"/>
      <c r="AR52" s="93" t="str">
        <f t="shared" si="3"/>
        <v/>
      </c>
      <c r="AS52" s="94"/>
      <c r="AT52" s="94"/>
      <c r="AU52" s="94"/>
      <c r="AV52" s="95"/>
      <c r="AW52" s="105"/>
      <c r="AX52" s="106"/>
      <c r="AY52" s="106"/>
      <c r="AZ52" s="106"/>
      <c r="BA52" s="107"/>
      <c r="BB52" s="105"/>
      <c r="BC52" s="106"/>
      <c r="BD52" s="106"/>
      <c r="BE52" s="106"/>
      <c r="BF52" s="107"/>
      <c r="BG52" s="80"/>
      <c r="BH52" s="80"/>
      <c r="BI52" s="80"/>
      <c r="BJ52" s="80"/>
      <c r="BK52" s="80"/>
      <c r="BL52" s="80"/>
    </row>
    <row r="53" spans="1:64" s="15" customFormat="1" ht="15" customHeight="1">
      <c r="A53" s="80"/>
      <c r="B53" s="89">
        <v>9</v>
      </c>
      <c r="C53" s="90"/>
      <c r="D53" s="335"/>
      <c r="E53" s="335"/>
      <c r="F53" s="335"/>
      <c r="G53" s="335"/>
      <c r="H53" s="335"/>
      <c r="I53" s="335"/>
      <c r="J53" s="335"/>
      <c r="K53" s="335"/>
      <c r="L53" s="335"/>
      <c r="M53" s="308"/>
      <c r="N53" s="309"/>
      <c r="O53" s="309"/>
      <c r="P53" s="309"/>
      <c r="Q53" s="309"/>
      <c r="R53" s="309"/>
      <c r="S53" s="309"/>
      <c r="T53" s="310"/>
      <c r="U53" s="300"/>
      <c r="V53" s="301"/>
      <c r="W53" s="301"/>
      <c r="X53" s="301"/>
      <c r="Y53" s="301"/>
      <c r="Z53" s="301"/>
      <c r="AA53" s="301"/>
      <c r="AB53" s="302"/>
      <c r="AC53" s="303" t="str">
        <f t="shared" si="1"/>
        <v/>
      </c>
      <c r="AD53" s="304"/>
      <c r="AE53" s="304"/>
      <c r="AF53" s="304"/>
      <c r="AG53" s="305"/>
      <c r="AH53" s="306"/>
      <c r="AI53" s="306"/>
      <c r="AJ53" s="306"/>
      <c r="AK53" s="306"/>
      <c r="AL53" s="306"/>
      <c r="AM53" s="93" t="str">
        <f t="shared" si="2"/>
        <v/>
      </c>
      <c r="AN53" s="94"/>
      <c r="AO53" s="94"/>
      <c r="AP53" s="94"/>
      <c r="AQ53" s="95"/>
      <c r="AR53" s="93" t="str">
        <f t="shared" si="3"/>
        <v/>
      </c>
      <c r="AS53" s="94"/>
      <c r="AT53" s="94"/>
      <c r="AU53" s="94"/>
      <c r="AV53" s="95"/>
      <c r="AW53" s="105"/>
      <c r="AX53" s="106"/>
      <c r="AY53" s="106"/>
      <c r="AZ53" s="106"/>
      <c r="BA53" s="107"/>
      <c r="BB53" s="105"/>
      <c r="BC53" s="106"/>
      <c r="BD53" s="106"/>
      <c r="BE53" s="106"/>
      <c r="BF53" s="107"/>
      <c r="BG53" s="80"/>
      <c r="BH53" s="80"/>
      <c r="BI53" s="80"/>
      <c r="BJ53" s="80"/>
      <c r="BK53" s="80"/>
      <c r="BL53" s="80"/>
    </row>
    <row r="54" spans="1:64" s="15" customFormat="1" ht="15" customHeight="1">
      <c r="A54" s="80"/>
      <c r="B54" s="89">
        <v>10</v>
      </c>
      <c r="C54" s="90"/>
      <c r="D54" s="335"/>
      <c r="E54" s="335"/>
      <c r="F54" s="335"/>
      <c r="G54" s="335"/>
      <c r="H54" s="335"/>
      <c r="I54" s="335"/>
      <c r="J54" s="335"/>
      <c r="K54" s="335"/>
      <c r="L54" s="335"/>
      <c r="M54" s="308"/>
      <c r="N54" s="309"/>
      <c r="O54" s="309"/>
      <c r="P54" s="309"/>
      <c r="Q54" s="309"/>
      <c r="R54" s="309"/>
      <c r="S54" s="309"/>
      <c r="T54" s="310"/>
      <c r="U54" s="300"/>
      <c r="V54" s="301"/>
      <c r="W54" s="301"/>
      <c r="X54" s="301"/>
      <c r="Y54" s="301"/>
      <c r="Z54" s="301"/>
      <c r="AA54" s="301"/>
      <c r="AB54" s="302"/>
      <c r="AC54" s="303" t="str">
        <f t="shared" si="1"/>
        <v/>
      </c>
      <c r="AD54" s="304"/>
      <c r="AE54" s="304"/>
      <c r="AF54" s="304"/>
      <c r="AG54" s="305"/>
      <c r="AH54" s="306"/>
      <c r="AI54" s="306"/>
      <c r="AJ54" s="306"/>
      <c r="AK54" s="306"/>
      <c r="AL54" s="306"/>
      <c r="AM54" s="93" t="str">
        <f t="shared" si="2"/>
        <v/>
      </c>
      <c r="AN54" s="94"/>
      <c r="AO54" s="94"/>
      <c r="AP54" s="94"/>
      <c r="AQ54" s="95"/>
      <c r="AR54" s="93" t="str">
        <f t="shared" si="3"/>
        <v/>
      </c>
      <c r="AS54" s="94"/>
      <c r="AT54" s="94"/>
      <c r="AU54" s="94"/>
      <c r="AV54" s="95"/>
      <c r="AW54" s="105"/>
      <c r="AX54" s="106"/>
      <c r="AY54" s="106"/>
      <c r="AZ54" s="106"/>
      <c r="BA54" s="107"/>
      <c r="BB54" s="105"/>
      <c r="BC54" s="106"/>
      <c r="BD54" s="106"/>
      <c r="BE54" s="106"/>
      <c r="BF54" s="107"/>
      <c r="BG54" s="80"/>
      <c r="BH54" s="80"/>
      <c r="BI54" s="80"/>
      <c r="BJ54" s="80"/>
      <c r="BK54" s="80"/>
      <c r="BL54" s="80"/>
    </row>
    <row r="55" spans="1:64" s="15" customFormat="1" ht="15" customHeight="1">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row>
    <row r="56" spans="1:64">
      <c r="B56" s="1"/>
      <c r="C56" s="319" t="s">
        <v>180</v>
      </c>
      <c r="D56" s="319"/>
      <c r="E56" s="319"/>
      <c r="F56" s="319"/>
      <c r="G56" s="319"/>
      <c r="H56" s="319"/>
      <c r="I56" s="319"/>
      <c r="J56" s="319"/>
      <c r="K56" s="319"/>
      <c r="L56" s="319"/>
      <c r="M56" s="319"/>
      <c r="N56" s="319"/>
      <c r="O56" s="319"/>
      <c r="P56" s="319"/>
      <c r="Q56" s="319"/>
      <c r="R56" s="319"/>
      <c r="S56" s="319"/>
      <c r="T56" s="319"/>
      <c r="U56" s="319"/>
      <c r="V56" s="319"/>
      <c r="W56" s="21"/>
      <c r="X56" s="21"/>
      <c r="Y56" s="21"/>
      <c r="AN56" s="3"/>
      <c r="AO56" s="3"/>
      <c r="AP56" s="3"/>
      <c r="AQ56" s="3"/>
      <c r="AR56" s="3"/>
      <c r="AS56" s="3"/>
      <c r="AT56" s="17"/>
      <c r="AU56" s="18"/>
      <c r="AV56" s="18"/>
      <c r="AW56" s="18"/>
      <c r="AX56" s="19"/>
      <c r="AY56" s="19"/>
      <c r="AZ56" s="19"/>
      <c r="BA56" s="19"/>
      <c r="BB56" s="19"/>
      <c r="BC56" s="19"/>
    </row>
    <row r="57" spans="1:64">
      <c r="B57" s="91"/>
      <c r="C57" s="91"/>
      <c r="D57" s="91" t="s">
        <v>86</v>
      </c>
      <c r="E57" s="91"/>
      <c r="F57" s="91"/>
      <c r="G57" s="91"/>
      <c r="H57" s="91"/>
      <c r="I57" s="91" t="s">
        <v>87</v>
      </c>
      <c r="J57" s="91"/>
      <c r="K57" s="91"/>
      <c r="L57" s="91"/>
      <c r="M57" s="91" t="s">
        <v>88</v>
      </c>
      <c r="N57" s="91"/>
      <c r="O57" s="91"/>
      <c r="P57" s="91"/>
      <c r="Q57" s="91"/>
      <c r="R57" s="91"/>
      <c r="S57" s="91"/>
      <c r="T57" s="91"/>
      <c r="U57" s="92" t="s">
        <v>89</v>
      </c>
      <c r="V57" s="92"/>
      <c r="W57" s="92"/>
      <c r="X57" s="92"/>
      <c r="Y57" s="92"/>
      <c r="Z57" s="91" t="s">
        <v>72</v>
      </c>
      <c r="AA57" s="91"/>
      <c r="AB57" s="91"/>
      <c r="AC57" s="91"/>
      <c r="AD57" s="91"/>
      <c r="AE57" s="91" t="s">
        <v>73</v>
      </c>
      <c r="AF57" s="91"/>
      <c r="AG57" s="91"/>
      <c r="AH57" s="91"/>
      <c r="AI57" s="91"/>
      <c r="AJ57" s="91" t="s">
        <v>90</v>
      </c>
      <c r="AK57" s="91"/>
      <c r="AL57" s="91"/>
      <c r="AM57" s="91"/>
      <c r="AN57" s="91"/>
      <c r="AO57" s="91"/>
      <c r="AP57" s="91"/>
      <c r="AQ57" s="91"/>
      <c r="AW57" s="126"/>
      <c r="AX57" s="126"/>
      <c r="AY57" s="19"/>
      <c r="AZ57" s="19"/>
      <c r="BA57" s="19"/>
      <c r="BB57" s="19"/>
      <c r="BC57" s="19"/>
    </row>
    <row r="58" spans="1:64">
      <c r="B58" s="214">
        <v>1</v>
      </c>
      <c r="C58" s="214"/>
      <c r="D58" s="274"/>
      <c r="E58" s="274"/>
      <c r="F58" s="274"/>
      <c r="G58" s="274"/>
      <c r="H58" s="274"/>
      <c r="I58" s="274"/>
      <c r="J58" s="274"/>
      <c r="K58" s="274"/>
      <c r="L58" s="274"/>
      <c r="M58" s="317"/>
      <c r="N58" s="317"/>
      <c r="O58" s="317"/>
      <c r="P58" s="317"/>
      <c r="Q58" s="317"/>
      <c r="R58" s="317"/>
      <c r="S58" s="317"/>
      <c r="T58" s="317"/>
      <c r="U58" s="306"/>
      <c r="V58" s="306"/>
      <c r="W58" s="306"/>
      <c r="X58" s="306"/>
      <c r="Y58" s="306"/>
      <c r="Z58" s="125" t="str">
        <f>IF(D58="","",U58*0.1)</f>
        <v/>
      </c>
      <c r="AA58" s="125"/>
      <c r="AB58" s="125"/>
      <c r="AC58" s="125"/>
      <c r="AD58" s="125"/>
      <c r="AE58" s="125" t="str">
        <f>IF(U58="","",SUM(U58:AD58))</f>
        <v/>
      </c>
      <c r="AF58" s="125"/>
      <c r="AG58" s="125"/>
      <c r="AH58" s="125"/>
      <c r="AI58" s="125"/>
      <c r="AJ58" s="274"/>
      <c r="AK58" s="274"/>
      <c r="AL58" s="274"/>
      <c r="AM58" s="274"/>
      <c r="AN58" s="274"/>
      <c r="AO58" s="274"/>
      <c r="AP58" s="274"/>
      <c r="AQ58" s="274"/>
      <c r="AR58" s="19"/>
      <c r="AS58" s="19"/>
      <c r="AW58" s="124"/>
      <c r="AX58" s="124"/>
      <c r="AY58" s="19"/>
      <c r="AZ58" s="19"/>
      <c r="BA58" s="19"/>
      <c r="BB58" s="19"/>
      <c r="BC58" s="19"/>
    </row>
    <row r="59" spans="1:64">
      <c r="B59" s="214">
        <v>2</v>
      </c>
      <c r="C59" s="214"/>
      <c r="D59" s="274"/>
      <c r="E59" s="274"/>
      <c r="F59" s="274"/>
      <c r="G59" s="274"/>
      <c r="H59" s="274"/>
      <c r="I59" s="274"/>
      <c r="J59" s="274"/>
      <c r="K59" s="274"/>
      <c r="L59" s="274"/>
      <c r="M59" s="317"/>
      <c r="N59" s="317"/>
      <c r="O59" s="317"/>
      <c r="P59" s="317"/>
      <c r="Q59" s="317"/>
      <c r="R59" s="317"/>
      <c r="S59" s="317"/>
      <c r="T59" s="317"/>
      <c r="U59" s="306"/>
      <c r="V59" s="306"/>
      <c r="W59" s="306"/>
      <c r="X59" s="306"/>
      <c r="Y59" s="306"/>
      <c r="Z59" s="125" t="str">
        <f t="shared" ref="Z59:Z67" si="4">IF(D59="","",U59*0.1)</f>
        <v/>
      </c>
      <c r="AA59" s="125"/>
      <c r="AB59" s="125"/>
      <c r="AC59" s="125"/>
      <c r="AD59" s="125"/>
      <c r="AE59" s="125" t="str">
        <f t="shared" ref="AE59:AE67" si="5">IF(U59="","",SUM(U59:AD59))</f>
        <v/>
      </c>
      <c r="AF59" s="125"/>
      <c r="AG59" s="125"/>
      <c r="AH59" s="125"/>
      <c r="AI59" s="125"/>
      <c r="AJ59" s="274"/>
      <c r="AK59" s="274"/>
      <c r="AL59" s="274"/>
      <c r="AM59" s="274"/>
      <c r="AN59" s="274"/>
      <c r="AO59" s="274"/>
      <c r="AP59" s="274"/>
      <c r="AQ59" s="274"/>
      <c r="AR59" s="19"/>
      <c r="AS59" s="19"/>
      <c r="AW59" s="124"/>
      <c r="AX59" s="124"/>
      <c r="AY59" s="19"/>
      <c r="AZ59" s="19"/>
      <c r="BA59" s="19"/>
      <c r="BB59" s="19"/>
      <c r="BC59" s="19"/>
    </row>
    <row r="60" spans="1:64">
      <c r="B60" s="214">
        <v>3</v>
      </c>
      <c r="C60" s="214"/>
      <c r="D60" s="274"/>
      <c r="E60" s="274"/>
      <c r="F60" s="274"/>
      <c r="G60" s="274"/>
      <c r="H60" s="274"/>
      <c r="I60" s="274"/>
      <c r="J60" s="274"/>
      <c r="K60" s="274"/>
      <c r="L60" s="274"/>
      <c r="M60" s="317"/>
      <c r="N60" s="317"/>
      <c r="O60" s="317"/>
      <c r="P60" s="317"/>
      <c r="Q60" s="317"/>
      <c r="R60" s="317"/>
      <c r="S60" s="317"/>
      <c r="T60" s="317"/>
      <c r="U60" s="306"/>
      <c r="V60" s="306"/>
      <c r="W60" s="306"/>
      <c r="X60" s="306"/>
      <c r="Y60" s="306"/>
      <c r="Z60" s="125" t="str">
        <f t="shared" si="4"/>
        <v/>
      </c>
      <c r="AA60" s="125"/>
      <c r="AB60" s="125"/>
      <c r="AC60" s="125"/>
      <c r="AD60" s="125"/>
      <c r="AE60" s="125" t="str">
        <f t="shared" si="5"/>
        <v/>
      </c>
      <c r="AF60" s="125"/>
      <c r="AG60" s="125"/>
      <c r="AH60" s="125"/>
      <c r="AI60" s="125"/>
      <c r="AJ60" s="274"/>
      <c r="AK60" s="274"/>
      <c r="AL60" s="274"/>
      <c r="AM60" s="274"/>
      <c r="AN60" s="274"/>
      <c r="AO60" s="274"/>
      <c r="AP60" s="274"/>
      <c r="AQ60" s="274"/>
      <c r="AR60" s="19"/>
      <c r="AS60" s="19"/>
      <c r="AW60" s="124"/>
      <c r="AX60" s="124"/>
      <c r="AY60" s="19"/>
      <c r="AZ60" s="19"/>
      <c r="BA60" s="19"/>
      <c r="BB60" s="19"/>
      <c r="BC60" s="19"/>
    </row>
    <row r="61" spans="1:64">
      <c r="B61" s="214">
        <v>4</v>
      </c>
      <c r="C61" s="214"/>
      <c r="D61" s="274"/>
      <c r="E61" s="274"/>
      <c r="F61" s="274"/>
      <c r="G61" s="274"/>
      <c r="H61" s="274"/>
      <c r="I61" s="274"/>
      <c r="J61" s="274"/>
      <c r="K61" s="274"/>
      <c r="L61" s="274"/>
      <c r="M61" s="317"/>
      <c r="N61" s="317"/>
      <c r="O61" s="317"/>
      <c r="P61" s="317"/>
      <c r="Q61" s="317"/>
      <c r="R61" s="317"/>
      <c r="S61" s="317"/>
      <c r="T61" s="317"/>
      <c r="U61" s="306"/>
      <c r="V61" s="306"/>
      <c r="W61" s="306"/>
      <c r="X61" s="306"/>
      <c r="Y61" s="306"/>
      <c r="Z61" s="125" t="str">
        <f t="shared" si="4"/>
        <v/>
      </c>
      <c r="AA61" s="125"/>
      <c r="AB61" s="125"/>
      <c r="AC61" s="125"/>
      <c r="AD61" s="125"/>
      <c r="AE61" s="125" t="str">
        <f t="shared" si="5"/>
        <v/>
      </c>
      <c r="AF61" s="125"/>
      <c r="AG61" s="125"/>
      <c r="AH61" s="125"/>
      <c r="AI61" s="125"/>
      <c r="AJ61" s="274"/>
      <c r="AK61" s="274"/>
      <c r="AL61" s="274"/>
      <c r="AM61" s="274"/>
      <c r="AN61" s="274"/>
      <c r="AO61" s="274"/>
      <c r="AP61" s="274"/>
      <c r="AQ61" s="274"/>
      <c r="AR61" s="19"/>
      <c r="AS61" s="19"/>
      <c r="AW61" s="126"/>
      <c r="AX61" s="126"/>
      <c r="AY61" s="19"/>
      <c r="AZ61" s="19"/>
      <c r="BA61" s="19"/>
      <c r="BB61" s="19"/>
      <c r="BC61" s="19"/>
    </row>
    <row r="62" spans="1:64">
      <c r="B62" s="214">
        <v>5</v>
      </c>
      <c r="C62" s="214"/>
      <c r="D62" s="274"/>
      <c r="E62" s="274"/>
      <c r="F62" s="274"/>
      <c r="G62" s="274"/>
      <c r="H62" s="274"/>
      <c r="I62" s="274"/>
      <c r="J62" s="274"/>
      <c r="K62" s="274"/>
      <c r="L62" s="274"/>
      <c r="M62" s="317"/>
      <c r="N62" s="317"/>
      <c r="O62" s="317"/>
      <c r="P62" s="317"/>
      <c r="Q62" s="317"/>
      <c r="R62" s="317"/>
      <c r="S62" s="317"/>
      <c r="T62" s="317"/>
      <c r="U62" s="306"/>
      <c r="V62" s="306"/>
      <c r="W62" s="306"/>
      <c r="X62" s="306"/>
      <c r="Y62" s="306"/>
      <c r="Z62" s="125" t="str">
        <f t="shared" si="4"/>
        <v/>
      </c>
      <c r="AA62" s="125"/>
      <c r="AB62" s="125"/>
      <c r="AC62" s="125"/>
      <c r="AD62" s="125"/>
      <c r="AE62" s="125" t="str">
        <f t="shared" si="5"/>
        <v/>
      </c>
      <c r="AF62" s="125"/>
      <c r="AG62" s="125"/>
      <c r="AH62" s="125"/>
      <c r="AI62" s="125"/>
      <c r="AJ62" s="274"/>
      <c r="AK62" s="274"/>
      <c r="AL62" s="274"/>
      <c r="AM62" s="274"/>
      <c r="AN62" s="274"/>
      <c r="AO62" s="274"/>
      <c r="AP62" s="274"/>
      <c r="AQ62" s="274"/>
      <c r="AR62" s="19"/>
      <c r="AS62" s="19"/>
      <c r="AW62" s="124"/>
      <c r="AX62" s="124"/>
      <c r="AY62" s="19"/>
      <c r="AZ62" s="19"/>
      <c r="BA62" s="19"/>
      <c r="BB62" s="19"/>
      <c r="BC62" s="19"/>
    </row>
    <row r="63" spans="1:64">
      <c r="B63" s="214">
        <v>6</v>
      </c>
      <c r="C63" s="214"/>
      <c r="D63" s="274"/>
      <c r="E63" s="274"/>
      <c r="F63" s="274"/>
      <c r="G63" s="274"/>
      <c r="H63" s="274"/>
      <c r="I63" s="274"/>
      <c r="J63" s="274"/>
      <c r="K63" s="274"/>
      <c r="L63" s="274"/>
      <c r="M63" s="317"/>
      <c r="N63" s="317"/>
      <c r="O63" s="317"/>
      <c r="P63" s="317"/>
      <c r="Q63" s="317"/>
      <c r="R63" s="317"/>
      <c r="S63" s="317"/>
      <c r="T63" s="317"/>
      <c r="U63" s="306"/>
      <c r="V63" s="306"/>
      <c r="W63" s="306"/>
      <c r="X63" s="306"/>
      <c r="Y63" s="306"/>
      <c r="Z63" s="125" t="str">
        <f t="shared" si="4"/>
        <v/>
      </c>
      <c r="AA63" s="125"/>
      <c r="AB63" s="125"/>
      <c r="AC63" s="125"/>
      <c r="AD63" s="125"/>
      <c r="AE63" s="125" t="str">
        <f t="shared" si="5"/>
        <v/>
      </c>
      <c r="AF63" s="125"/>
      <c r="AG63" s="125"/>
      <c r="AH63" s="125"/>
      <c r="AI63" s="125"/>
      <c r="AJ63" s="274"/>
      <c r="AK63" s="274"/>
      <c r="AL63" s="274"/>
      <c r="AM63" s="274"/>
      <c r="AN63" s="274"/>
      <c r="AO63" s="274"/>
      <c r="AP63" s="274"/>
      <c r="AQ63" s="274"/>
      <c r="AR63" s="19"/>
      <c r="AS63" s="19"/>
      <c r="AW63" s="124"/>
      <c r="AX63" s="124"/>
      <c r="AY63" s="19"/>
      <c r="AZ63" s="19"/>
      <c r="BA63" s="19"/>
      <c r="BB63" s="19"/>
      <c r="BC63" s="19"/>
    </row>
    <row r="64" spans="1:64">
      <c r="B64" s="214">
        <v>7</v>
      </c>
      <c r="C64" s="214"/>
      <c r="D64" s="274"/>
      <c r="E64" s="274"/>
      <c r="F64" s="274"/>
      <c r="G64" s="274"/>
      <c r="H64" s="274"/>
      <c r="I64" s="274"/>
      <c r="J64" s="274"/>
      <c r="K64" s="274"/>
      <c r="L64" s="274"/>
      <c r="M64" s="317"/>
      <c r="N64" s="317"/>
      <c r="O64" s="317"/>
      <c r="P64" s="317"/>
      <c r="Q64" s="317"/>
      <c r="R64" s="317"/>
      <c r="S64" s="317"/>
      <c r="T64" s="317"/>
      <c r="U64" s="306"/>
      <c r="V64" s="306"/>
      <c r="W64" s="306"/>
      <c r="X64" s="306"/>
      <c r="Y64" s="306"/>
      <c r="Z64" s="125" t="str">
        <f t="shared" si="4"/>
        <v/>
      </c>
      <c r="AA64" s="125"/>
      <c r="AB64" s="125"/>
      <c r="AC64" s="125"/>
      <c r="AD64" s="125"/>
      <c r="AE64" s="125" t="str">
        <f t="shared" si="5"/>
        <v/>
      </c>
      <c r="AF64" s="125"/>
      <c r="AG64" s="125"/>
      <c r="AH64" s="125"/>
      <c r="AI64" s="125"/>
      <c r="AJ64" s="274"/>
      <c r="AK64" s="274"/>
      <c r="AL64" s="274"/>
      <c r="AM64" s="274"/>
      <c r="AN64" s="274"/>
      <c r="AO64" s="274"/>
      <c r="AP64" s="274"/>
      <c r="AQ64" s="274"/>
      <c r="AR64" s="19"/>
      <c r="AS64" s="19"/>
      <c r="AW64" s="124"/>
      <c r="AX64" s="124"/>
      <c r="AY64" s="19"/>
      <c r="AZ64" s="19"/>
      <c r="BA64" s="19"/>
      <c r="BB64" s="19"/>
      <c r="BC64" s="19"/>
    </row>
    <row r="65" spans="1:57">
      <c r="B65" s="214">
        <v>8</v>
      </c>
      <c r="C65" s="214"/>
      <c r="D65" s="274"/>
      <c r="E65" s="274"/>
      <c r="F65" s="274"/>
      <c r="G65" s="274"/>
      <c r="H65" s="274"/>
      <c r="I65" s="274"/>
      <c r="J65" s="274"/>
      <c r="K65" s="274"/>
      <c r="L65" s="274"/>
      <c r="M65" s="317"/>
      <c r="N65" s="317"/>
      <c r="O65" s="317"/>
      <c r="P65" s="317"/>
      <c r="Q65" s="317"/>
      <c r="R65" s="317"/>
      <c r="S65" s="317"/>
      <c r="T65" s="317"/>
      <c r="U65" s="306"/>
      <c r="V65" s="306"/>
      <c r="W65" s="306"/>
      <c r="X65" s="306"/>
      <c r="Y65" s="306"/>
      <c r="Z65" s="125" t="str">
        <f t="shared" si="4"/>
        <v/>
      </c>
      <c r="AA65" s="125"/>
      <c r="AB65" s="125"/>
      <c r="AC65" s="125"/>
      <c r="AD65" s="125"/>
      <c r="AE65" s="125" t="str">
        <f t="shared" si="5"/>
        <v/>
      </c>
      <c r="AF65" s="125"/>
      <c r="AG65" s="125"/>
      <c r="AH65" s="125"/>
      <c r="AI65" s="125"/>
      <c r="AJ65" s="274"/>
      <c r="AK65" s="274"/>
      <c r="AL65" s="274"/>
      <c r="AM65" s="274"/>
      <c r="AN65" s="274"/>
      <c r="AO65" s="274"/>
      <c r="AP65" s="274"/>
      <c r="AQ65" s="274"/>
      <c r="AR65" s="19"/>
      <c r="AS65" s="19"/>
      <c r="AW65" s="124"/>
      <c r="AX65" s="124"/>
      <c r="AY65" s="19"/>
      <c r="AZ65" s="19"/>
      <c r="BA65" s="19"/>
      <c r="BB65" s="19"/>
      <c r="BC65" s="19"/>
    </row>
    <row r="66" spans="1:57">
      <c r="B66" s="214">
        <v>9</v>
      </c>
      <c r="C66" s="214"/>
      <c r="D66" s="274"/>
      <c r="E66" s="274"/>
      <c r="F66" s="274"/>
      <c r="G66" s="274"/>
      <c r="H66" s="274"/>
      <c r="I66" s="274"/>
      <c r="J66" s="274"/>
      <c r="K66" s="274"/>
      <c r="L66" s="274"/>
      <c r="M66" s="317"/>
      <c r="N66" s="317"/>
      <c r="O66" s="317"/>
      <c r="P66" s="317"/>
      <c r="Q66" s="317"/>
      <c r="R66" s="317"/>
      <c r="S66" s="317"/>
      <c r="T66" s="317"/>
      <c r="U66" s="306"/>
      <c r="V66" s="306"/>
      <c r="W66" s="306"/>
      <c r="X66" s="306"/>
      <c r="Y66" s="306"/>
      <c r="Z66" s="125" t="str">
        <f t="shared" si="4"/>
        <v/>
      </c>
      <c r="AA66" s="125"/>
      <c r="AB66" s="125"/>
      <c r="AC66" s="125"/>
      <c r="AD66" s="125"/>
      <c r="AE66" s="125" t="str">
        <f t="shared" si="5"/>
        <v/>
      </c>
      <c r="AF66" s="125"/>
      <c r="AG66" s="125"/>
      <c r="AH66" s="125"/>
      <c r="AI66" s="125"/>
      <c r="AJ66" s="274"/>
      <c r="AK66" s="274"/>
      <c r="AL66" s="274"/>
      <c r="AM66" s="274"/>
      <c r="AN66" s="274"/>
      <c r="AO66" s="274"/>
      <c r="AP66" s="274"/>
      <c r="AQ66" s="274"/>
      <c r="AR66" s="19"/>
      <c r="AS66" s="19"/>
      <c r="AW66" s="124"/>
      <c r="AX66" s="124"/>
      <c r="AY66" s="19"/>
      <c r="AZ66" s="19"/>
      <c r="BA66" s="19"/>
      <c r="BB66" s="19"/>
      <c r="BC66" s="19"/>
    </row>
    <row r="67" spans="1:57">
      <c r="B67" s="214">
        <v>10</v>
      </c>
      <c r="C67" s="214"/>
      <c r="D67" s="274"/>
      <c r="E67" s="274"/>
      <c r="F67" s="274"/>
      <c r="G67" s="274"/>
      <c r="H67" s="274"/>
      <c r="I67" s="274"/>
      <c r="J67" s="274"/>
      <c r="K67" s="274"/>
      <c r="L67" s="274"/>
      <c r="M67" s="317"/>
      <c r="N67" s="317"/>
      <c r="O67" s="317"/>
      <c r="P67" s="317"/>
      <c r="Q67" s="317"/>
      <c r="R67" s="317"/>
      <c r="S67" s="317"/>
      <c r="T67" s="317"/>
      <c r="U67" s="306"/>
      <c r="V67" s="306"/>
      <c r="W67" s="306"/>
      <c r="X67" s="306"/>
      <c r="Y67" s="306"/>
      <c r="Z67" s="125" t="str">
        <f t="shared" si="4"/>
        <v/>
      </c>
      <c r="AA67" s="125"/>
      <c r="AB67" s="125"/>
      <c r="AC67" s="125"/>
      <c r="AD67" s="125"/>
      <c r="AE67" s="125" t="str">
        <f t="shared" si="5"/>
        <v/>
      </c>
      <c r="AF67" s="125"/>
      <c r="AG67" s="125"/>
      <c r="AH67" s="125"/>
      <c r="AI67" s="125"/>
      <c r="AJ67" s="274"/>
      <c r="AK67" s="274"/>
      <c r="AL67" s="274"/>
      <c r="AM67" s="274"/>
      <c r="AN67" s="274"/>
      <c r="AO67" s="274"/>
      <c r="AP67" s="274"/>
      <c r="AQ67" s="274"/>
      <c r="AR67" s="19"/>
      <c r="AS67" s="19"/>
      <c r="AW67" s="124"/>
      <c r="AX67" s="124"/>
      <c r="AY67" s="19"/>
      <c r="AZ67" s="19"/>
      <c r="BA67" s="19"/>
      <c r="BB67" s="19"/>
      <c r="BC67" s="19"/>
    </row>
    <row r="68" spans="1:57" s="15" customFormat="1" ht="15" customHeight="1">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row>
    <row r="69" spans="1:57" s="15" customFormat="1" ht="15" customHeight="1">
      <c r="A69" s="80"/>
      <c r="B69" s="20" t="s">
        <v>96</v>
      </c>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row>
    <row r="70" spans="1:57" s="15" customFormat="1" ht="15" customHeight="1">
      <c r="A70" s="80"/>
      <c r="B70" s="91"/>
      <c r="C70" s="91"/>
      <c r="D70" s="91" t="s">
        <v>67</v>
      </c>
      <c r="E70" s="91"/>
      <c r="F70" s="91"/>
      <c r="G70" s="91"/>
      <c r="H70" s="91"/>
      <c r="I70" s="91"/>
      <c r="J70" s="91"/>
      <c r="K70" s="91"/>
      <c r="L70" s="91"/>
      <c r="M70" s="212" t="s">
        <v>97</v>
      </c>
      <c r="N70" s="212"/>
      <c r="O70" s="212"/>
      <c r="P70" s="212"/>
      <c r="Q70" s="212"/>
      <c r="R70" s="213" t="s">
        <v>98</v>
      </c>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80"/>
      <c r="AR70" s="80"/>
      <c r="AS70" s="80"/>
      <c r="AT70" s="80"/>
      <c r="AU70" s="80"/>
      <c r="AV70" s="80"/>
      <c r="AW70" s="80"/>
      <c r="AX70" s="80"/>
      <c r="AY70" s="80"/>
      <c r="AZ70" s="80"/>
      <c r="BA70" s="80"/>
      <c r="BB70" s="80"/>
      <c r="BC70" s="80"/>
      <c r="BD70" s="80"/>
    </row>
    <row r="71" spans="1:57" s="15" customFormat="1" ht="26.1" customHeight="1">
      <c r="A71" s="80"/>
      <c r="B71" s="89">
        <v>1</v>
      </c>
      <c r="C71" s="90"/>
      <c r="D71" s="371">
        <f>D45</f>
        <v>0</v>
      </c>
      <c r="E71" s="371"/>
      <c r="F71" s="371"/>
      <c r="G71" s="371"/>
      <c r="H71" s="371"/>
      <c r="I71" s="371"/>
      <c r="J71" s="371"/>
      <c r="K71" s="371"/>
      <c r="L71" s="371"/>
      <c r="M71" s="318"/>
      <c r="N71" s="318"/>
      <c r="O71" s="318"/>
      <c r="P71" s="318"/>
      <c r="Q71" s="318"/>
      <c r="R71" s="307"/>
      <c r="S71" s="307"/>
      <c r="T71" s="307"/>
      <c r="U71" s="307"/>
      <c r="V71" s="307"/>
      <c r="W71" s="307"/>
      <c r="X71" s="307"/>
      <c r="Y71" s="307"/>
      <c r="Z71" s="307"/>
      <c r="AA71" s="307"/>
      <c r="AB71" s="307"/>
      <c r="AC71" s="307"/>
      <c r="AD71" s="307"/>
      <c r="AE71" s="307"/>
      <c r="AF71" s="307"/>
      <c r="AG71" s="307"/>
      <c r="AH71" s="307"/>
      <c r="AI71" s="307"/>
      <c r="AJ71" s="307"/>
      <c r="AK71" s="307"/>
      <c r="AL71" s="307"/>
      <c r="AM71" s="307"/>
      <c r="AN71" s="307"/>
      <c r="AO71" s="307"/>
      <c r="AP71" s="307"/>
      <c r="AQ71" s="80"/>
      <c r="AR71" s="80"/>
      <c r="AS71" s="80"/>
      <c r="AT71" s="80"/>
      <c r="AU71" s="80"/>
      <c r="AV71" s="80"/>
      <c r="AW71" s="80"/>
      <c r="AX71" s="80"/>
      <c r="AY71" s="80"/>
      <c r="AZ71" s="80"/>
      <c r="BA71" s="80"/>
      <c r="BB71" s="80"/>
      <c r="BC71" s="80"/>
      <c r="BD71" s="80"/>
    </row>
    <row r="72" spans="1:57" s="15" customFormat="1" ht="26.1" customHeight="1">
      <c r="A72" s="80"/>
      <c r="B72" s="89">
        <v>2</v>
      </c>
      <c r="C72" s="90"/>
      <c r="D72" s="371">
        <f t="shared" ref="D72:D80" si="6">D46</f>
        <v>0</v>
      </c>
      <c r="E72" s="371"/>
      <c r="F72" s="371"/>
      <c r="G72" s="371"/>
      <c r="H72" s="371"/>
      <c r="I72" s="371"/>
      <c r="J72" s="371"/>
      <c r="K72" s="371"/>
      <c r="L72" s="371"/>
      <c r="M72" s="318"/>
      <c r="N72" s="318"/>
      <c r="O72" s="318"/>
      <c r="P72" s="318"/>
      <c r="Q72" s="318"/>
      <c r="R72" s="307"/>
      <c r="S72" s="307"/>
      <c r="T72" s="307"/>
      <c r="U72" s="307"/>
      <c r="V72" s="307"/>
      <c r="W72" s="307"/>
      <c r="X72" s="307"/>
      <c r="Y72" s="307"/>
      <c r="Z72" s="307"/>
      <c r="AA72" s="307"/>
      <c r="AB72" s="307"/>
      <c r="AC72" s="307"/>
      <c r="AD72" s="307"/>
      <c r="AE72" s="307"/>
      <c r="AF72" s="307"/>
      <c r="AG72" s="307"/>
      <c r="AH72" s="307"/>
      <c r="AI72" s="307"/>
      <c r="AJ72" s="307"/>
      <c r="AK72" s="307"/>
      <c r="AL72" s="307"/>
      <c r="AM72" s="307"/>
      <c r="AN72" s="307"/>
      <c r="AO72" s="307"/>
      <c r="AP72" s="307"/>
      <c r="AQ72" s="80"/>
      <c r="AR72" s="80"/>
      <c r="AS72" s="80"/>
      <c r="AT72" s="80"/>
      <c r="AU72" s="80"/>
      <c r="AV72" s="80"/>
      <c r="AW72" s="80"/>
      <c r="AX72" s="80"/>
      <c r="AY72" s="80"/>
      <c r="AZ72" s="80"/>
      <c r="BA72" s="80"/>
      <c r="BB72" s="80"/>
      <c r="BC72" s="80"/>
      <c r="BD72" s="80"/>
    </row>
    <row r="73" spans="1:57" s="15" customFormat="1" ht="26.1" customHeight="1">
      <c r="A73" s="80"/>
      <c r="B73" s="89">
        <v>3</v>
      </c>
      <c r="C73" s="90"/>
      <c r="D73" s="371">
        <f t="shared" si="6"/>
        <v>0</v>
      </c>
      <c r="E73" s="371"/>
      <c r="F73" s="371"/>
      <c r="G73" s="371"/>
      <c r="H73" s="371"/>
      <c r="I73" s="371"/>
      <c r="J73" s="371"/>
      <c r="K73" s="371"/>
      <c r="L73" s="371"/>
      <c r="M73" s="318"/>
      <c r="N73" s="318"/>
      <c r="O73" s="318"/>
      <c r="P73" s="318"/>
      <c r="Q73" s="318"/>
      <c r="R73" s="307"/>
      <c r="S73" s="307"/>
      <c r="T73" s="307"/>
      <c r="U73" s="307"/>
      <c r="V73" s="307"/>
      <c r="W73" s="307"/>
      <c r="X73" s="307"/>
      <c r="Y73" s="307"/>
      <c r="Z73" s="307"/>
      <c r="AA73" s="307"/>
      <c r="AB73" s="307"/>
      <c r="AC73" s="307"/>
      <c r="AD73" s="307"/>
      <c r="AE73" s="307"/>
      <c r="AF73" s="307"/>
      <c r="AG73" s="307"/>
      <c r="AH73" s="307"/>
      <c r="AI73" s="307"/>
      <c r="AJ73" s="307"/>
      <c r="AK73" s="307"/>
      <c r="AL73" s="307"/>
      <c r="AM73" s="307"/>
      <c r="AN73" s="307"/>
      <c r="AO73" s="307"/>
      <c r="AP73" s="307"/>
      <c r="AQ73" s="80"/>
      <c r="AR73" s="80"/>
      <c r="AS73" s="80"/>
      <c r="AT73" s="80"/>
      <c r="AU73" s="80"/>
      <c r="AV73" s="80"/>
      <c r="AW73" s="80"/>
      <c r="AX73" s="80"/>
      <c r="AY73" s="80"/>
      <c r="AZ73" s="80"/>
      <c r="BA73" s="80"/>
      <c r="BB73" s="80"/>
      <c r="BC73" s="80"/>
      <c r="BD73" s="80"/>
    </row>
    <row r="74" spans="1:57" s="15" customFormat="1" ht="26.1" customHeight="1">
      <c r="A74" s="80"/>
      <c r="B74" s="89">
        <v>4</v>
      </c>
      <c r="C74" s="90"/>
      <c r="D74" s="371">
        <f>D48</f>
        <v>0</v>
      </c>
      <c r="E74" s="371"/>
      <c r="F74" s="371"/>
      <c r="G74" s="371"/>
      <c r="H74" s="371"/>
      <c r="I74" s="371"/>
      <c r="J74" s="371"/>
      <c r="K74" s="371"/>
      <c r="L74" s="371"/>
      <c r="M74" s="318"/>
      <c r="N74" s="318"/>
      <c r="O74" s="318"/>
      <c r="P74" s="318"/>
      <c r="Q74" s="318"/>
      <c r="R74" s="307"/>
      <c r="S74" s="307"/>
      <c r="T74" s="307"/>
      <c r="U74" s="307"/>
      <c r="V74" s="307"/>
      <c r="W74" s="307"/>
      <c r="X74" s="307"/>
      <c r="Y74" s="307"/>
      <c r="Z74" s="307"/>
      <c r="AA74" s="307"/>
      <c r="AB74" s="307"/>
      <c r="AC74" s="307"/>
      <c r="AD74" s="307"/>
      <c r="AE74" s="307"/>
      <c r="AF74" s="307"/>
      <c r="AG74" s="307"/>
      <c r="AH74" s="307"/>
      <c r="AI74" s="307"/>
      <c r="AJ74" s="307"/>
      <c r="AK74" s="307"/>
      <c r="AL74" s="307"/>
      <c r="AM74" s="307"/>
      <c r="AN74" s="307"/>
      <c r="AO74" s="307"/>
      <c r="AP74" s="307"/>
      <c r="AQ74" s="80"/>
      <c r="AR74" s="80"/>
      <c r="AS74" s="80"/>
      <c r="AT74" s="80"/>
      <c r="AU74" s="80"/>
      <c r="AV74" s="80"/>
      <c r="AW74" s="80"/>
      <c r="AX74" s="80"/>
      <c r="AY74" s="80"/>
      <c r="AZ74" s="80"/>
      <c r="BA74" s="80"/>
      <c r="BB74" s="80"/>
      <c r="BC74" s="80"/>
      <c r="BD74" s="80"/>
    </row>
    <row r="75" spans="1:57" s="15" customFormat="1" ht="26.1" customHeight="1">
      <c r="A75" s="80"/>
      <c r="B75" s="89">
        <v>5</v>
      </c>
      <c r="C75" s="90"/>
      <c r="D75" s="372">
        <f t="shared" si="6"/>
        <v>0</v>
      </c>
      <c r="E75" s="373"/>
      <c r="F75" s="373"/>
      <c r="G75" s="373"/>
      <c r="H75" s="373"/>
      <c r="I75" s="373"/>
      <c r="J75" s="373"/>
      <c r="K75" s="373"/>
      <c r="L75" s="374"/>
      <c r="M75" s="318"/>
      <c r="N75" s="318"/>
      <c r="O75" s="318"/>
      <c r="P75" s="318"/>
      <c r="Q75" s="318"/>
      <c r="R75" s="307"/>
      <c r="S75" s="307"/>
      <c r="T75" s="307"/>
      <c r="U75" s="307"/>
      <c r="V75" s="307"/>
      <c r="W75" s="307"/>
      <c r="X75" s="307"/>
      <c r="Y75" s="307"/>
      <c r="Z75" s="307"/>
      <c r="AA75" s="307"/>
      <c r="AB75" s="307"/>
      <c r="AC75" s="307"/>
      <c r="AD75" s="307"/>
      <c r="AE75" s="307"/>
      <c r="AF75" s="307"/>
      <c r="AG75" s="307"/>
      <c r="AH75" s="307"/>
      <c r="AI75" s="307"/>
      <c r="AJ75" s="307"/>
      <c r="AK75" s="307"/>
      <c r="AL75" s="307"/>
      <c r="AM75" s="307"/>
      <c r="AN75" s="307"/>
      <c r="AO75" s="307"/>
      <c r="AP75" s="307"/>
      <c r="AQ75" s="80"/>
      <c r="AR75" s="80"/>
      <c r="AS75" s="80"/>
      <c r="AT75" s="80"/>
      <c r="AU75" s="80"/>
      <c r="AV75" s="80"/>
      <c r="AW75" s="80"/>
      <c r="AX75" s="80"/>
      <c r="AY75" s="80"/>
      <c r="AZ75" s="80"/>
      <c r="BA75" s="80"/>
      <c r="BB75" s="80"/>
      <c r="BC75" s="80"/>
      <c r="BD75" s="80"/>
    </row>
    <row r="76" spans="1:57" s="15" customFormat="1" ht="26.1" customHeight="1">
      <c r="A76" s="80"/>
      <c r="B76" s="89">
        <v>6</v>
      </c>
      <c r="C76" s="90"/>
      <c r="D76" s="372">
        <f t="shared" si="6"/>
        <v>0</v>
      </c>
      <c r="E76" s="373"/>
      <c r="F76" s="373"/>
      <c r="G76" s="373"/>
      <c r="H76" s="373"/>
      <c r="I76" s="373"/>
      <c r="J76" s="373"/>
      <c r="K76" s="373"/>
      <c r="L76" s="374"/>
      <c r="M76" s="318"/>
      <c r="N76" s="318"/>
      <c r="O76" s="318"/>
      <c r="P76" s="318"/>
      <c r="Q76" s="318"/>
      <c r="R76" s="307"/>
      <c r="S76" s="307"/>
      <c r="T76" s="307"/>
      <c r="U76" s="307"/>
      <c r="V76" s="307"/>
      <c r="W76" s="307"/>
      <c r="X76" s="307"/>
      <c r="Y76" s="307"/>
      <c r="Z76" s="307"/>
      <c r="AA76" s="307"/>
      <c r="AB76" s="307"/>
      <c r="AC76" s="307"/>
      <c r="AD76" s="307"/>
      <c r="AE76" s="307"/>
      <c r="AF76" s="307"/>
      <c r="AG76" s="307"/>
      <c r="AH76" s="307"/>
      <c r="AI76" s="307"/>
      <c r="AJ76" s="307"/>
      <c r="AK76" s="307"/>
      <c r="AL76" s="307"/>
      <c r="AM76" s="307"/>
      <c r="AN76" s="307"/>
      <c r="AO76" s="307"/>
      <c r="AP76" s="307"/>
      <c r="AQ76" s="80"/>
      <c r="AR76" s="80"/>
      <c r="AS76" s="80"/>
      <c r="AT76" s="80"/>
      <c r="AU76" s="80"/>
      <c r="AV76" s="80"/>
      <c r="AW76" s="80"/>
      <c r="AX76" s="80"/>
      <c r="AY76" s="80"/>
      <c r="AZ76" s="80"/>
      <c r="BA76" s="80"/>
      <c r="BB76" s="80"/>
      <c r="BC76" s="80"/>
      <c r="BD76" s="80"/>
    </row>
    <row r="77" spans="1:57" s="15" customFormat="1" ht="26.1" customHeight="1">
      <c r="A77" s="80"/>
      <c r="B77" s="89">
        <v>7</v>
      </c>
      <c r="C77" s="90"/>
      <c r="D77" s="372">
        <f t="shared" si="6"/>
        <v>0</v>
      </c>
      <c r="E77" s="373"/>
      <c r="F77" s="373"/>
      <c r="G77" s="373"/>
      <c r="H77" s="373"/>
      <c r="I77" s="373"/>
      <c r="J77" s="373"/>
      <c r="K77" s="373"/>
      <c r="L77" s="374"/>
      <c r="M77" s="318"/>
      <c r="N77" s="318"/>
      <c r="O77" s="318"/>
      <c r="P77" s="318"/>
      <c r="Q77" s="318"/>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307"/>
      <c r="AP77" s="307"/>
      <c r="AQ77" s="80"/>
      <c r="AR77" s="80"/>
      <c r="AS77" s="80"/>
      <c r="AT77" s="80"/>
      <c r="AU77" s="80"/>
      <c r="AV77" s="80"/>
      <c r="AW77" s="80"/>
      <c r="AX77" s="80"/>
      <c r="AY77" s="80"/>
      <c r="AZ77" s="80"/>
      <c r="BA77" s="80"/>
      <c r="BB77" s="80"/>
      <c r="BC77" s="80"/>
      <c r="BD77" s="80"/>
    </row>
    <row r="78" spans="1:57" s="15" customFormat="1" ht="26.1" customHeight="1">
      <c r="A78" s="80"/>
      <c r="B78" s="89">
        <v>8</v>
      </c>
      <c r="C78" s="90"/>
      <c r="D78" s="372">
        <f t="shared" si="6"/>
        <v>0</v>
      </c>
      <c r="E78" s="373"/>
      <c r="F78" s="373"/>
      <c r="G78" s="373"/>
      <c r="H78" s="373"/>
      <c r="I78" s="373"/>
      <c r="J78" s="373"/>
      <c r="K78" s="373"/>
      <c r="L78" s="374"/>
      <c r="M78" s="318"/>
      <c r="N78" s="318"/>
      <c r="O78" s="318"/>
      <c r="P78" s="318"/>
      <c r="Q78" s="318"/>
      <c r="R78" s="307"/>
      <c r="S78" s="307"/>
      <c r="T78" s="307"/>
      <c r="U78" s="307"/>
      <c r="V78" s="307"/>
      <c r="W78" s="307"/>
      <c r="X78" s="307"/>
      <c r="Y78" s="307"/>
      <c r="Z78" s="307"/>
      <c r="AA78" s="307"/>
      <c r="AB78" s="307"/>
      <c r="AC78" s="307"/>
      <c r="AD78" s="307"/>
      <c r="AE78" s="307"/>
      <c r="AF78" s="307"/>
      <c r="AG78" s="307"/>
      <c r="AH78" s="307"/>
      <c r="AI78" s="307"/>
      <c r="AJ78" s="307"/>
      <c r="AK78" s="307"/>
      <c r="AL78" s="307"/>
      <c r="AM78" s="307"/>
      <c r="AN78" s="307"/>
      <c r="AO78" s="307"/>
      <c r="AP78" s="307"/>
      <c r="AQ78" s="80"/>
      <c r="AR78" s="80"/>
      <c r="AS78" s="80"/>
      <c r="AT78" s="80"/>
      <c r="AU78" s="80"/>
      <c r="AV78" s="80"/>
      <c r="AW78" s="80"/>
      <c r="AX78" s="80"/>
      <c r="AY78" s="80"/>
      <c r="AZ78" s="80"/>
      <c r="BA78" s="80"/>
      <c r="BB78" s="80"/>
      <c r="BC78" s="80"/>
      <c r="BD78" s="80"/>
    </row>
    <row r="79" spans="1:57" s="15" customFormat="1" ht="26.1" customHeight="1">
      <c r="A79" s="80"/>
      <c r="B79" s="89">
        <v>9</v>
      </c>
      <c r="C79" s="90"/>
      <c r="D79" s="372">
        <f t="shared" si="6"/>
        <v>0</v>
      </c>
      <c r="E79" s="373"/>
      <c r="F79" s="373"/>
      <c r="G79" s="373"/>
      <c r="H79" s="373"/>
      <c r="I79" s="373"/>
      <c r="J79" s="373"/>
      <c r="K79" s="373"/>
      <c r="L79" s="374"/>
      <c r="M79" s="318"/>
      <c r="N79" s="318"/>
      <c r="O79" s="318"/>
      <c r="P79" s="318"/>
      <c r="Q79" s="318"/>
      <c r="R79" s="307"/>
      <c r="S79" s="307"/>
      <c r="T79" s="307"/>
      <c r="U79" s="307"/>
      <c r="V79" s="307"/>
      <c r="W79" s="307"/>
      <c r="X79" s="307"/>
      <c r="Y79" s="307"/>
      <c r="Z79" s="307"/>
      <c r="AA79" s="307"/>
      <c r="AB79" s="307"/>
      <c r="AC79" s="307"/>
      <c r="AD79" s="307"/>
      <c r="AE79" s="307"/>
      <c r="AF79" s="307"/>
      <c r="AG79" s="307"/>
      <c r="AH79" s="307"/>
      <c r="AI79" s="307"/>
      <c r="AJ79" s="307"/>
      <c r="AK79" s="307"/>
      <c r="AL79" s="307"/>
      <c r="AM79" s="307"/>
      <c r="AN79" s="307"/>
      <c r="AO79" s="307"/>
      <c r="AP79" s="307"/>
      <c r="AQ79" s="80"/>
      <c r="AR79" s="80"/>
      <c r="AS79" s="80"/>
      <c r="AT79" s="80"/>
      <c r="AU79" s="80"/>
      <c r="AV79" s="80"/>
      <c r="AW79" s="80"/>
      <c r="AX79" s="80"/>
      <c r="AY79" s="80"/>
      <c r="AZ79" s="80"/>
      <c r="BA79" s="80"/>
      <c r="BB79" s="80"/>
      <c r="BC79" s="80"/>
      <c r="BD79" s="80"/>
    </row>
    <row r="80" spans="1:57" s="15" customFormat="1" ht="26.1" customHeight="1">
      <c r="A80" s="80"/>
      <c r="B80" s="89">
        <v>10</v>
      </c>
      <c r="C80" s="90"/>
      <c r="D80" s="372">
        <f t="shared" si="6"/>
        <v>0</v>
      </c>
      <c r="E80" s="373"/>
      <c r="F80" s="373"/>
      <c r="G80" s="373"/>
      <c r="H80" s="373"/>
      <c r="I80" s="373"/>
      <c r="J80" s="373"/>
      <c r="K80" s="373"/>
      <c r="L80" s="374"/>
      <c r="M80" s="318"/>
      <c r="N80" s="318"/>
      <c r="O80" s="318"/>
      <c r="P80" s="318"/>
      <c r="Q80" s="318"/>
      <c r="R80" s="307"/>
      <c r="S80" s="307"/>
      <c r="T80" s="307"/>
      <c r="U80" s="307"/>
      <c r="V80" s="307"/>
      <c r="W80" s="307"/>
      <c r="X80" s="307"/>
      <c r="Y80" s="307"/>
      <c r="Z80" s="307"/>
      <c r="AA80" s="307"/>
      <c r="AB80" s="307"/>
      <c r="AC80" s="307"/>
      <c r="AD80" s="307"/>
      <c r="AE80" s="307"/>
      <c r="AF80" s="307"/>
      <c r="AG80" s="307"/>
      <c r="AH80" s="307"/>
      <c r="AI80" s="307"/>
      <c r="AJ80" s="307"/>
      <c r="AK80" s="307"/>
      <c r="AL80" s="307"/>
      <c r="AM80" s="307"/>
      <c r="AN80" s="307"/>
      <c r="AO80" s="307"/>
      <c r="AP80" s="307"/>
      <c r="AQ80" s="80"/>
      <c r="AR80" s="80"/>
      <c r="AS80" s="80"/>
      <c r="AT80" s="80"/>
      <c r="AU80" s="80"/>
      <c r="AV80" s="80"/>
      <c r="AW80" s="80"/>
      <c r="AX80" s="80"/>
      <c r="AY80" s="80"/>
      <c r="AZ80" s="80"/>
      <c r="BA80" s="80"/>
      <c r="BB80" s="80"/>
      <c r="BC80" s="80"/>
      <c r="BD80" s="80"/>
    </row>
    <row r="81" spans="1:61" s="15" customFormat="1" ht="15" customHeight="1">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row>
    <row r="82" spans="1:61" s="15" customFormat="1" ht="15" customHeight="1">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row>
    <row r="83" spans="1:61" s="15" customFormat="1" ht="15" customHeight="1">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row>
    <row r="84" spans="1:61" s="15" customFormat="1" ht="15" customHeight="1">
      <c r="A84" s="80"/>
      <c r="B84" s="14" t="s">
        <v>100</v>
      </c>
      <c r="C84" s="80"/>
      <c r="D84" s="80"/>
      <c r="E84" s="80"/>
      <c r="F84" s="80"/>
      <c r="G84" s="80"/>
      <c r="H84" s="80"/>
      <c r="I84" s="80"/>
      <c r="J84" s="80"/>
      <c r="K84" s="80"/>
      <c r="L84" s="80"/>
      <c r="M84" s="80"/>
      <c r="N84" s="121" t="s">
        <v>47</v>
      </c>
      <c r="O84" s="121"/>
      <c r="P84" s="121"/>
      <c r="Q84" s="121"/>
      <c r="R84" s="121"/>
      <c r="S84" s="122">
        <f>SUM(AO88:AR101)*$BC$15</f>
        <v>0</v>
      </c>
      <c r="T84" s="122"/>
      <c r="U84" s="122"/>
      <c r="V84" s="122"/>
      <c r="W84" s="122"/>
      <c r="X84" s="122"/>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row>
    <row r="85" spans="1:61" s="15" customFormat="1" ht="15" customHeight="1">
      <c r="A85" s="80"/>
      <c r="B85" s="8"/>
      <c r="C85" s="172" t="s">
        <v>101</v>
      </c>
      <c r="D85" s="172"/>
      <c r="E85" s="172"/>
      <c r="F85" s="172"/>
      <c r="G85" s="172"/>
      <c r="H85" s="172"/>
      <c r="I85" s="172"/>
      <c r="J85" s="172"/>
      <c r="K85" s="172"/>
      <c r="L85" s="172"/>
      <c r="M85" s="172"/>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80"/>
      <c r="BE85" s="80"/>
    </row>
    <row r="86" spans="1:61" s="15" customFormat="1" ht="15" customHeight="1">
      <c r="A86" s="80"/>
      <c r="B86" s="8"/>
      <c r="C86" s="1"/>
      <c r="D86" s="1"/>
      <c r="E86" s="1"/>
      <c r="F86" s="1"/>
      <c r="G86" s="1"/>
      <c r="H86" s="1"/>
      <c r="I86" s="1"/>
      <c r="J86" s="1"/>
      <c r="K86" s="1"/>
      <c r="L86" s="1"/>
      <c r="M86" s="1"/>
      <c r="O86" s="102" t="s">
        <v>102</v>
      </c>
      <c r="P86" s="103"/>
      <c r="Q86" s="103"/>
      <c r="R86" s="103"/>
      <c r="S86" s="103"/>
      <c r="T86" s="104"/>
      <c r="U86" s="102" t="s">
        <v>103</v>
      </c>
      <c r="V86" s="103"/>
      <c r="W86" s="103"/>
      <c r="X86" s="104"/>
      <c r="Y86" s="1"/>
      <c r="Z86" s="1"/>
      <c r="AA86" s="1"/>
      <c r="AB86" s="1"/>
      <c r="AC86" s="1"/>
      <c r="AD86" s="1"/>
      <c r="AE86" s="1"/>
      <c r="AF86" s="1"/>
      <c r="AG86" s="1"/>
      <c r="AH86" s="1"/>
      <c r="AI86" s="1"/>
      <c r="AJ86" s="1"/>
      <c r="AK86" s="1"/>
      <c r="AL86" s="1"/>
      <c r="AM86" s="1"/>
      <c r="AN86" s="1"/>
      <c r="AO86" s="1"/>
      <c r="AP86" s="1"/>
      <c r="AQ86" s="1"/>
      <c r="AR86" s="1"/>
      <c r="AS86" s="1"/>
      <c r="AT86" s="1"/>
      <c r="AU86" s="1"/>
      <c r="AW86" s="102" t="s">
        <v>104</v>
      </c>
      <c r="AX86" s="103"/>
      <c r="AY86" s="103"/>
      <c r="AZ86" s="103"/>
      <c r="BA86" s="103"/>
      <c r="BB86" s="103"/>
      <c r="BC86" s="103"/>
      <c r="BD86" s="104"/>
      <c r="BE86" s="80"/>
    </row>
    <row r="87" spans="1:61" s="15" customFormat="1" ht="15" customHeight="1">
      <c r="A87" s="80"/>
      <c r="B87" s="202"/>
      <c r="C87" s="202"/>
      <c r="D87" s="91" t="s">
        <v>105</v>
      </c>
      <c r="E87" s="91"/>
      <c r="F87" s="91"/>
      <c r="G87" s="91"/>
      <c r="H87" s="91"/>
      <c r="I87" s="91"/>
      <c r="J87" s="91"/>
      <c r="K87" s="91"/>
      <c r="L87" s="91"/>
      <c r="M87" s="91"/>
      <c r="N87" s="91"/>
      <c r="O87" s="91" t="s">
        <v>106</v>
      </c>
      <c r="P87" s="91"/>
      <c r="Q87" s="91"/>
      <c r="R87" s="91" t="s">
        <v>107</v>
      </c>
      <c r="S87" s="91"/>
      <c r="T87" s="91"/>
      <c r="U87" s="91" t="s">
        <v>108</v>
      </c>
      <c r="V87" s="91"/>
      <c r="W87" s="91"/>
      <c r="X87" s="91"/>
      <c r="Y87" s="91" t="s">
        <v>12</v>
      </c>
      <c r="Z87" s="91"/>
      <c r="AA87" s="91"/>
      <c r="AB87" s="91"/>
      <c r="AC87" s="102" t="s">
        <v>109</v>
      </c>
      <c r="AD87" s="103"/>
      <c r="AE87" s="103"/>
      <c r="AF87" s="104"/>
      <c r="AG87" s="105" t="s">
        <v>110</v>
      </c>
      <c r="AH87" s="106"/>
      <c r="AI87" s="106"/>
      <c r="AJ87" s="107"/>
      <c r="AK87" s="105" t="s">
        <v>111</v>
      </c>
      <c r="AL87" s="106"/>
      <c r="AM87" s="106"/>
      <c r="AN87" s="107"/>
      <c r="AO87" s="105" t="s">
        <v>112</v>
      </c>
      <c r="AP87" s="106"/>
      <c r="AQ87" s="106"/>
      <c r="AR87" s="107"/>
      <c r="AS87" s="105" t="s">
        <v>113</v>
      </c>
      <c r="AT87" s="106"/>
      <c r="AU87" s="106"/>
      <c r="AV87" s="107"/>
      <c r="AW87" s="102" t="s">
        <v>114</v>
      </c>
      <c r="AX87" s="103"/>
      <c r="AY87" s="103"/>
      <c r="AZ87" s="104"/>
      <c r="BA87" s="102" t="s">
        <v>5</v>
      </c>
      <c r="BB87" s="103"/>
      <c r="BC87" s="103"/>
      <c r="BD87" s="104"/>
      <c r="BE87" s="80"/>
      <c r="BF87" s="80"/>
    </row>
    <row r="88" spans="1:61" s="15" customFormat="1" ht="15" customHeight="1">
      <c r="A88" s="80"/>
      <c r="B88" s="91">
        <v>1</v>
      </c>
      <c r="C88" s="91"/>
      <c r="D88" s="335"/>
      <c r="E88" s="335"/>
      <c r="F88" s="335"/>
      <c r="G88" s="335"/>
      <c r="H88" s="335"/>
      <c r="I88" s="335"/>
      <c r="J88" s="335"/>
      <c r="K88" s="335"/>
      <c r="L88" s="335"/>
      <c r="M88" s="335"/>
      <c r="N88" s="335"/>
      <c r="O88" s="334"/>
      <c r="P88" s="334"/>
      <c r="Q88" s="334"/>
      <c r="R88" s="334"/>
      <c r="S88" s="334"/>
      <c r="T88" s="334"/>
      <c r="U88" s="323"/>
      <c r="V88" s="323"/>
      <c r="W88" s="323"/>
      <c r="X88" s="323"/>
      <c r="Y88" s="323"/>
      <c r="Z88" s="323"/>
      <c r="AA88" s="323"/>
      <c r="AB88" s="323"/>
      <c r="AC88" s="327"/>
      <c r="AD88" s="328"/>
      <c r="AE88" s="328"/>
      <c r="AF88" s="329"/>
      <c r="AG88" s="311"/>
      <c r="AH88" s="312"/>
      <c r="AI88" s="312"/>
      <c r="AJ88" s="313"/>
      <c r="AK88" s="324" t="str">
        <f>IF(U88="","",AC88+AG88)</f>
        <v/>
      </c>
      <c r="AL88" s="325"/>
      <c r="AM88" s="325"/>
      <c r="AN88" s="326"/>
      <c r="AO88" s="324" t="str">
        <f>IF(U88="","",AK88-AS88)</f>
        <v/>
      </c>
      <c r="AP88" s="325"/>
      <c r="AQ88" s="325"/>
      <c r="AR88" s="326"/>
      <c r="AS88" s="314"/>
      <c r="AT88" s="315"/>
      <c r="AU88" s="315"/>
      <c r="AV88" s="316"/>
      <c r="AW88" s="320"/>
      <c r="AX88" s="321"/>
      <c r="AY88" s="321"/>
      <c r="AZ88" s="322"/>
      <c r="BA88" s="320"/>
      <c r="BB88" s="321"/>
      <c r="BC88" s="321"/>
      <c r="BD88" s="322"/>
      <c r="BE88" s="80"/>
      <c r="BF88" s="80"/>
    </row>
    <row r="89" spans="1:61" s="15" customFormat="1" ht="15" customHeight="1">
      <c r="A89" s="80"/>
      <c r="B89" s="91">
        <v>2</v>
      </c>
      <c r="C89" s="91">
        <v>2</v>
      </c>
      <c r="D89" s="335"/>
      <c r="E89" s="335"/>
      <c r="F89" s="335"/>
      <c r="G89" s="335"/>
      <c r="H89" s="335"/>
      <c r="I89" s="335"/>
      <c r="J89" s="335"/>
      <c r="K89" s="335"/>
      <c r="L89" s="335"/>
      <c r="M89" s="335"/>
      <c r="N89" s="335"/>
      <c r="O89" s="334"/>
      <c r="P89" s="334"/>
      <c r="Q89" s="334"/>
      <c r="R89" s="334"/>
      <c r="S89" s="334"/>
      <c r="T89" s="334"/>
      <c r="U89" s="323"/>
      <c r="V89" s="323"/>
      <c r="W89" s="323"/>
      <c r="X89" s="323"/>
      <c r="Y89" s="323"/>
      <c r="Z89" s="323"/>
      <c r="AA89" s="323"/>
      <c r="AB89" s="323"/>
      <c r="AC89" s="327"/>
      <c r="AD89" s="328"/>
      <c r="AE89" s="328"/>
      <c r="AF89" s="329"/>
      <c r="AG89" s="311"/>
      <c r="AH89" s="312"/>
      <c r="AI89" s="312"/>
      <c r="AJ89" s="313"/>
      <c r="AK89" s="324" t="str">
        <f>IF(U89="","",AC89+AG89)</f>
        <v/>
      </c>
      <c r="AL89" s="325"/>
      <c r="AM89" s="325"/>
      <c r="AN89" s="326"/>
      <c r="AO89" s="324" t="str">
        <f>IF(U89="","",AK89-AS89)</f>
        <v/>
      </c>
      <c r="AP89" s="325"/>
      <c r="AQ89" s="325"/>
      <c r="AR89" s="326"/>
      <c r="AS89" s="314"/>
      <c r="AT89" s="315"/>
      <c r="AU89" s="315"/>
      <c r="AV89" s="316"/>
      <c r="AW89" s="320"/>
      <c r="AX89" s="321"/>
      <c r="AY89" s="321"/>
      <c r="AZ89" s="322"/>
      <c r="BA89" s="320"/>
      <c r="BB89" s="321"/>
      <c r="BC89" s="321"/>
      <c r="BD89" s="322"/>
      <c r="BE89" s="80"/>
      <c r="BF89" s="80"/>
    </row>
    <row r="90" spans="1:61" s="15" customFormat="1" ht="15" customHeight="1">
      <c r="A90" s="80"/>
      <c r="B90" s="91">
        <v>3</v>
      </c>
      <c r="C90" s="91">
        <v>3</v>
      </c>
      <c r="D90" s="335"/>
      <c r="E90" s="335"/>
      <c r="F90" s="335"/>
      <c r="G90" s="335"/>
      <c r="H90" s="335"/>
      <c r="I90" s="335"/>
      <c r="J90" s="335"/>
      <c r="K90" s="335"/>
      <c r="L90" s="335"/>
      <c r="M90" s="335"/>
      <c r="N90" s="335"/>
      <c r="O90" s="334"/>
      <c r="P90" s="334"/>
      <c r="Q90" s="334"/>
      <c r="R90" s="334"/>
      <c r="S90" s="334"/>
      <c r="T90" s="334"/>
      <c r="U90" s="323"/>
      <c r="V90" s="323"/>
      <c r="W90" s="323"/>
      <c r="X90" s="323"/>
      <c r="Y90" s="323"/>
      <c r="Z90" s="323"/>
      <c r="AA90" s="323"/>
      <c r="AB90" s="323"/>
      <c r="AC90" s="327"/>
      <c r="AD90" s="328"/>
      <c r="AE90" s="328"/>
      <c r="AF90" s="329"/>
      <c r="AG90" s="311"/>
      <c r="AH90" s="312"/>
      <c r="AI90" s="312"/>
      <c r="AJ90" s="313"/>
      <c r="AK90" s="324" t="str">
        <f t="shared" ref="AK90:AK93" si="7">IF(U90="","",AC90+AG90)</f>
        <v/>
      </c>
      <c r="AL90" s="325"/>
      <c r="AM90" s="325"/>
      <c r="AN90" s="326"/>
      <c r="AO90" s="324" t="str">
        <f t="shared" ref="AO90:AO93" si="8">IF(U90="","",AK90-AS90)</f>
        <v/>
      </c>
      <c r="AP90" s="325"/>
      <c r="AQ90" s="325"/>
      <c r="AR90" s="326"/>
      <c r="AS90" s="314"/>
      <c r="AT90" s="315"/>
      <c r="AU90" s="315"/>
      <c r="AV90" s="316"/>
      <c r="AW90" s="320"/>
      <c r="AX90" s="321"/>
      <c r="AY90" s="321"/>
      <c r="AZ90" s="322"/>
      <c r="BA90" s="320"/>
      <c r="BB90" s="321"/>
      <c r="BC90" s="321"/>
      <c r="BD90" s="322"/>
      <c r="BE90" s="80"/>
      <c r="BF90" s="80"/>
    </row>
    <row r="91" spans="1:61" s="15" customFormat="1" ht="15" customHeight="1">
      <c r="A91" s="80"/>
      <c r="B91" s="91">
        <v>4</v>
      </c>
      <c r="C91" s="91">
        <v>4</v>
      </c>
      <c r="D91" s="335"/>
      <c r="E91" s="335"/>
      <c r="F91" s="335"/>
      <c r="G91" s="335"/>
      <c r="H91" s="335"/>
      <c r="I91" s="335"/>
      <c r="J91" s="335"/>
      <c r="K91" s="335"/>
      <c r="L91" s="335"/>
      <c r="M91" s="335"/>
      <c r="N91" s="335"/>
      <c r="O91" s="334"/>
      <c r="P91" s="334"/>
      <c r="Q91" s="334"/>
      <c r="R91" s="334"/>
      <c r="S91" s="334"/>
      <c r="T91" s="334"/>
      <c r="U91" s="323"/>
      <c r="V91" s="323"/>
      <c r="W91" s="323"/>
      <c r="X91" s="323"/>
      <c r="Y91" s="323"/>
      <c r="Z91" s="323"/>
      <c r="AA91" s="323"/>
      <c r="AB91" s="323"/>
      <c r="AC91" s="327"/>
      <c r="AD91" s="328"/>
      <c r="AE91" s="328"/>
      <c r="AF91" s="329"/>
      <c r="AG91" s="311"/>
      <c r="AH91" s="312"/>
      <c r="AI91" s="312"/>
      <c r="AJ91" s="313"/>
      <c r="AK91" s="324" t="str">
        <f t="shared" si="7"/>
        <v/>
      </c>
      <c r="AL91" s="325"/>
      <c r="AM91" s="325"/>
      <c r="AN91" s="326"/>
      <c r="AO91" s="324" t="str">
        <f t="shared" si="8"/>
        <v/>
      </c>
      <c r="AP91" s="325"/>
      <c r="AQ91" s="325"/>
      <c r="AR91" s="326"/>
      <c r="AS91" s="314"/>
      <c r="AT91" s="315"/>
      <c r="AU91" s="315"/>
      <c r="AV91" s="316"/>
      <c r="AW91" s="320"/>
      <c r="AX91" s="321"/>
      <c r="AY91" s="321"/>
      <c r="AZ91" s="322"/>
      <c r="BA91" s="320"/>
      <c r="BB91" s="321"/>
      <c r="BC91" s="321"/>
      <c r="BD91" s="322"/>
      <c r="BE91" s="80"/>
      <c r="BF91" s="80"/>
    </row>
    <row r="92" spans="1:61" s="15" customFormat="1" ht="15" customHeight="1">
      <c r="A92" s="80"/>
      <c r="B92" s="91">
        <v>5</v>
      </c>
      <c r="C92" s="91">
        <v>5</v>
      </c>
      <c r="D92" s="335"/>
      <c r="E92" s="335"/>
      <c r="F92" s="335"/>
      <c r="G92" s="335"/>
      <c r="H92" s="335"/>
      <c r="I92" s="335"/>
      <c r="J92" s="335"/>
      <c r="K92" s="335"/>
      <c r="L92" s="335"/>
      <c r="M92" s="335"/>
      <c r="N92" s="335"/>
      <c r="O92" s="334"/>
      <c r="P92" s="334"/>
      <c r="Q92" s="334"/>
      <c r="R92" s="334"/>
      <c r="S92" s="334"/>
      <c r="T92" s="334"/>
      <c r="U92" s="323"/>
      <c r="V92" s="323"/>
      <c r="W92" s="323"/>
      <c r="X92" s="323"/>
      <c r="Y92" s="323"/>
      <c r="Z92" s="323"/>
      <c r="AA92" s="323"/>
      <c r="AB92" s="323"/>
      <c r="AC92" s="327"/>
      <c r="AD92" s="328"/>
      <c r="AE92" s="328"/>
      <c r="AF92" s="329"/>
      <c r="AG92" s="311"/>
      <c r="AH92" s="312"/>
      <c r="AI92" s="312"/>
      <c r="AJ92" s="313"/>
      <c r="AK92" s="324" t="str">
        <f t="shared" si="7"/>
        <v/>
      </c>
      <c r="AL92" s="325"/>
      <c r="AM92" s="325"/>
      <c r="AN92" s="326"/>
      <c r="AO92" s="324" t="str">
        <f t="shared" si="8"/>
        <v/>
      </c>
      <c r="AP92" s="325"/>
      <c r="AQ92" s="325"/>
      <c r="AR92" s="326"/>
      <c r="AS92" s="314"/>
      <c r="AT92" s="315"/>
      <c r="AU92" s="315"/>
      <c r="AV92" s="316"/>
      <c r="AW92" s="320"/>
      <c r="AX92" s="321"/>
      <c r="AY92" s="321"/>
      <c r="AZ92" s="322"/>
      <c r="BA92" s="320"/>
      <c r="BB92" s="321"/>
      <c r="BC92" s="321"/>
      <c r="BD92" s="322"/>
      <c r="BE92" s="80"/>
      <c r="BF92" s="80"/>
    </row>
    <row r="93" spans="1:61" s="15" customFormat="1" ht="15" customHeight="1">
      <c r="A93" s="80"/>
      <c r="B93" s="91">
        <v>6</v>
      </c>
      <c r="C93" s="91">
        <v>6</v>
      </c>
      <c r="D93" s="335"/>
      <c r="E93" s="335"/>
      <c r="F93" s="335"/>
      <c r="G93" s="335"/>
      <c r="H93" s="335"/>
      <c r="I93" s="335"/>
      <c r="J93" s="335"/>
      <c r="K93" s="335"/>
      <c r="L93" s="335"/>
      <c r="M93" s="335"/>
      <c r="N93" s="335"/>
      <c r="O93" s="334"/>
      <c r="P93" s="334"/>
      <c r="Q93" s="334"/>
      <c r="R93" s="334"/>
      <c r="S93" s="334"/>
      <c r="T93" s="334"/>
      <c r="U93" s="323"/>
      <c r="V93" s="323"/>
      <c r="W93" s="323"/>
      <c r="X93" s="323"/>
      <c r="Y93" s="323"/>
      <c r="Z93" s="323"/>
      <c r="AA93" s="323"/>
      <c r="AB93" s="323"/>
      <c r="AC93" s="327"/>
      <c r="AD93" s="328"/>
      <c r="AE93" s="328"/>
      <c r="AF93" s="329"/>
      <c r="AG93" s="311"/>
      <c r="AH93" s="312"/>
      <c r="AI93" s="312"/>
      <c r="AJ93" s="313"/>
      <c r="AK93" s="324" t="str">
        <f t="shared" si="7"/>
        <v/>
      </c>
      <c r="AL93" s="325"/>
      <c r="AM93" s="325"/>
      <c r="AN93" s="326"/>
      <c r="AO93" s="324" t="str">
        <f t="shared" si="8"/>
        <v/>
      </c>
      <c r="AP93" s="325"/>
      <c r="AQ93" s="325"/>
      <c r="AR93" s="326"/>
      <c r="AS93" s="314"/>
      <c r="AT93" s="315"/>
      <c r="AU93" s="315"/>
      <c r="AV93" s="316"/>
      <c r="AW93" s="320"/>
      <c r="AX93" s="321"/>
      <c r="AY93" s="321"/>
      <c r="AZ93" s="322"/>
      <c r="BA93" s="320"/>
      <c r="BB93" s="321"/>
      <c r="BC93" s="321"/>
      <c r="BD93" s="322"/>
      <c r="BE93" s="80"/>
      <c r="BF93" s="80"/>
      <c r="BH93" s="197"/>
      <c r="BI93" s="197"/>
    </row>
    <row r="94" spans="1:61" s="15" customFormat="1" ht="15" customHeight="1">
      <c r="A94" s="80"/>
      <c r="B94" s="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80"/>
      <c r="BE94" s="80"/>
    </row>
    <row r="95" spans="1:61" s="15" customFormat="1" ht="15" customHeight="1">
      <c r="A95" s="80"/>
      <c r="B95" s="8"/>
      <c r="C95" s="172" t="s">
        <v>123</v>
      </c>
      <c r="D95" s="172"/>
      <c r="E95" s="172"/>
      <c r="F95" s="172"/>
      <c r="G95" s="172"/>
      <c r="H95" s="172"/>
      <c r="I95" s="172"/>
      <c r="J95" s="172"/>
      <c r="K95" s="172"/>
      <c r="L95" s="172"/>
      <c r="M95" s="172"/>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80"/>
      <c r="BE95" s="80"/>
    </row>
    <row r="96" spans="1:61" s="15" customFormat="1" ht="15" customHeight="1">
      <c r="A96" s="80"/>
      <c r="B96" s="8"/>
      <c r="C96" s="1"/>
      <c r="D96" s="1"/>
      <c r="E96" s="1"/>
      <c r="F96" s="1"/>
      <c r="G96" s="1"/>
      <c r="H96" s="1"/>
      <c r="I96" s="1"/>
      <c r="J96" s="1"/>
      <c r="K96" s="1"/>
      <c r="L96" s="1"/>
      <c r="M96" s="1"/>
      <c r="O96" s="102" t="s">
        <v>102</v>
      </c>
      <c r="P96" s="103"/>
      <c r="Q96" s="103"/>
      <c r="R96" s="103"/>
      <c r="S96" s="103"/>
      <c r="T96" s="104"/>
      <c r="U96" s="102" t="s">
        <v>124</v>
      </c>
      <c r="V96" s="103"/>
      <c r="W96" s="103"/>
      <c r="X96" s="104"/>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80"/>
      <c r="BE96" s="80"/>
    </row>
    <row r="97" spans="1:58" s="15" customFormat="1" ht="15" customHeight="1">
      <c r="A97" s="80"/>
      <c r="B97" s="91"/>
      <c r="C97" s="91"/>
      <c r="D97" s="91" t="s">
        <v>105</v>
      </c>
      <c r="E97" s="91"/>
      <c r="F97" s="91"/>
      <c r="G97" s="91"/>
      <c r="H97" s="91"/>
      <c r="I97" s="91"/>
      <c r="J97" s="91"/>
      <c r="K97" s="91"/>
      <c r="L97" s="91"/>
      <c r="M97" s="91"/>
      <c r="N97" s="91"/>
      <c r="O97" s="91" t="s">
        <v>106</v>
      </c>
      <c r="P97" s="91"/>
      <c r="Q97" s="91"/>
      <c r="R97" s="91" t="s">
        <v>107</v>
      </c>
      <c r="S97" s="91"/>
      <c r="T97" s="91"/>
      <c r="U97" s="91" t="s">
        <v>108</v>
      </c>
      <c r="V97" s="91"/>
      <c r="W97" s="91"/>
      <c r="X97" s="91"/>
      <c r="Y97" s="91" t="s">
        <v>12</v>
      </c>
      <c r="Z97" s="91"/>
      <c r="AA97" s="91"/>
      <c r="AB97" s="91"/>
      <c r="AC97" s="91" t="s">
        <v>125</v>
      </c>
      <c r="AD97" s="91"/>
      <c r="AE97" s="91"/>
      <c r="AF97" s="91"/>
      <c r="AG97" s="105" t="s">
        <v>126</v>
      </c>
      <c r="AH97" s="106"/>
      <c r="AI97" s="106"/>
      <c r="AJ97" s="107"/>
      <c r="AK97" s="105" t="s">
        <v>127</v>
      </c>
      <c r="AL97" s="106"/>
      <c r="AM97" s="106"/>
      <c r="AN97" s="107"/>
      <c r="AO97" s="105" t="s">
        <v>128</v>
      </c>
      <c r="AP97" s="106"/>
      <c r="AQ97" s="106"/>
      <c r="AR97" s="107"/>
      <c r="AS97" s="105" t="s">
        <v>113</v>
      </c>
      <c r="AT97" s="106"/>
      <c r="AU97" s="106"/>
      <c r="AV97" s="107"/>
      <c r="AW97" s="201" t="s">
        <v>129</v>
      </c>
      <c r="AX97" s="201"/>
      <c r="AY97" s="201"/>
      <c r="AZ97" s="201"/>
      <c r="BA97" s="1"/>
      <c r="BB97" s="1"/>
      <c r="BC97" s="1"/>
      <c r="BD97" s="1"/>
      <c r="BE97" s="80"/>
      <c r="BF97" s="80"/>
    </row>
    <row r="98" spans="1:58" s="15" customFormat="1" ht="15" customHeight="1">
      <c r="A98" s="80"/>
      <c r="B98" s="91">
        <v>1</v>
      </c>
      <c r="C98" s="91"/>
      <c r="D98" s="335"/>
      <c r="E98" s="335"/>
      <c r="F98" s="335"/>
      <c r="G98" s="335"/>
      <c r="H98" s="335"/>
      <c r="I98" s="335"/>
      <c r="J98" s="335"/>
      <c r="K98" s="335"/>
      <c r="L98" s="335"/>
      <c r="M98" s="335"/>
      <c r="N98" s="335"/>
      <c r="O98" s="334"/>
      <c r="P98" s="334"/>
      <c r="Q98" s="334"/>
      <c r="R98" s="334"/>
      <c r="S98" s="334"/>
      <c r="T98" s="334"/>
      <c r="U98" s="323"/>
      <c r="V98" s="323"/>
      <c r="W98" s="323"/>
      <c r="X98" s="323"/>
      <c r="Y98" s="323"/>
      <c r="Z98" s="323"/>
      <c r="AA98" s="323"/>
      <c r="AB98" s="323"/>
      <c r="AC98" s="330"/>
      <c r="AD98" s="330"/>
      <c r="AE98" s="330"/>
      <c r="AF98" s="330"/>
      <c r="AG98" s="314"/>
      <c r="AH98" s="315"/>
      <c r="AI98" s="315"/>
      <c r="AJ98" s="316"/>
      <c r="AK98" s="331" t="str">
        <f>IF(U98="","",AC98+AG98)</f>
        <v/>
      </c>
      <c r="AL98" s="332"/>
      <c r="AM98" s="332"/>
      <c r="AN98" s="333"/>
      <c r="AO98" s="324" t="str">
        <f>IF(U98="","",AK98-AS98)</f>
        <v/>
      </c>
      <c r="AP98" s="325"/>
      <c r="AQ98" s="325"/>
      <c r="AR98" s="326"/>
      <c r="AS98" s="314"/>
      <c r="AT98" s="315"/>
      <c r="AU98" s="315"/>
      <c r="AV98" s="316"/>
      <c r="AW98" s="323"/>
      <c r="AX98" s="323"/>
      <c r="AY98" s="323"/>
      <c r="AZ98" s="323"/>
      <c r="BA98" s="1"/>
      <c r="BB98" s="1"/>
      <c r="BC98" s="1"/>
      <c r="BD98" s="1"/>
      <c r="BE98" s="80"/>
      <c r="BF98" s="80"/>
    </row>
    <row r="99" spans="1:58" s="15" customFormat="1" ht="15" customHeight="1">
      <c r="A99" s="80"/>
      <c r="B99" s="91">
        <v>2</v>
      </c>
      <c r="C99" s="91">
        <v>2</v>
      </c>
      <c r="D99" s="335"/>
      <c r="E99" s="335"/>
      <c r="F99" s="335"/>
      <c r="G99" s="335"/>
      <c r="H99" s="335"/>
      <c r="I99" s="335"/>
      <c r="J99" s="335"/>
      <c r="K99" s="335"/>
      <c r="L99" s="335"/>
      <c r="M99" s="335"/>
      <c r="N99" s="335"/>
      <c r="O99" s="334"/>
      <c r="P99" s="334"/>
      <c r="Q99" s="334"/>
      <c r="R99" s="334"/>
      <c r="S99" s="334"/>
      <c r="T99" s="334"/>
      <c r="U99" s="323"/>
      <c r="V99" s="323"/>
      <c r="W99" s="323"/>
      <c r="X99" s="323"/>
      <c r="Y99" s="323"/>
      <c r="Z99" s="323"/>
      <c r="AA99" s="323"/>
      <c r="AB99" s="323"/>
      <c r="AC99" s="330"/>
      <c r="AD99" s="330"/>
      <c r="AE99" s="330"/>
      <c r="AF99" s="330"/>
      <c r="AG99" s="314"/>
      <c r="AH99" s="315"/>
      <c r="AI99" s="315"/>
      <c r="AJ99" s="316"/>
      <c r="AK99" s="331" t="str">
        <f t="shared" ref="AK99:AK101" si="9">IF(U99="","",AC99+AG99)</f>
        <v/>
      </c>
      <c r="AL99" s="332"/>
      <c r="AM99" s="332"/>
      <c r="AN99" s="333"/>
      <c r="AO99" s="324" t="str">
        <f>IF(U99="","",AK99-AS99)</f>
        <v/>
      </c>
      <c r="AP99" s="325"/>
      <c r="AQ99" s="325"/>
      <c r="AR99" s="326"/>
      <c r="AS99" s="314"/>
      <c r="AT99" s="315"/>
      <c r="AU99" s="315"/>
      <c r="AV99" s="316"/>
      <c r="AW99" s="323"/>
      <c r="AX99" s="323"/>
      <c r="AY99" s="323"/>
      <c r="AZ99" s="323"/>
      <c r="BA99" s="1"/>
      <c r="BB99" s="1"/>
      <c r="BC99" s="1"/>
      <c r="BD99" s="1"/>
      <c r="BE99" s="80"/>
      <c r="BF99" s="80"/>
    </row>
    <row r="100" spans="1:58" s="15" customFormat="1" ht="15" customHeight="1">
      <c r="A100" s="80"/>
      <c r="B100" s="91">
        <v>3</v>
      </c>
      <c r="C100" s="91">
        <v>3</v>
      </c>
      <c r="D100" s="335"/>
      <c r="E100" s="335"/>
      <c r="F100" s="335"/>
      <c r="G100" s="335"/>
      <c r="H100" s="335"/>
      <c r="I100" s="335"/>
      <c r="J100" s="335"/>
      <c r="K100" s="335"/>
      <c r="L100" s="335"/>
      <c r="M100" s="335"/>
      <c r="N100" s="335"/>
      <c r="O100" s="334"/>
      <c r="P100" s="334"/>
      <c r="Q100" s="334"/>
      <c r="R100" s="334"/>
      <c r="S100" s="334"/>
      <c r="T100" s="334"/>
      <c r="U100" s="323"/>
      <c r="V100" s="323"/>
      <c r="W100" s="323"/>
      <c r="X100" s="323"/>
      <c r="Y100" s="323"/>
      <c r="Z100" s="323"/>
      <c r="AA100" s="323"/>
      <c r="AB100" s="323"/>
      <c r="AC100" s="330"/>
      <c r="AD100" s="330"/>
      <c r="AE100" s="330"/>
      <c r="AF100" s="330"/>
      <c r="AG100" s="314"/>
      <c r="AH100" s="315"/>
      <c r="AI100" s="315"/>
      <c r="AJ100" s="316"/>
      <c r="AK100" s="331" t="str">
        <f t="shared" si="9"/>
        <v/>
      </c>
      <c r="AL100" s="332"/>
      <c r="AM100" s="332"/>
      <c r="AN100" s="333"/>
      <c r="AO100" s="324" t="str">
        <f>IF(U100="","",AK100-AS100)</f>
        <v/>
      </c>
      <c r="AP100" s="325"/>
      <c r="AQ100" s="325"/>
      <c r="AR100" s="326"/>
      <c r="AS100" s="314"/>
      <c r="AT100" s="315"/>
      <c r="AU100" s="315"/>
      <c r="AV100" s="316"/>
      <c r="AW100" s="323"/>
      <c r="AX100" s="323"/>
      <c r="AY100" s="323"/>
      <c r="AZ100" s="323"/>
      <c r="BA100" s="1"/>
      <c r="BB100" s="1"/>
      <c r="BC100" s="1"/>
      <c r="BD100" s="1"/>
      <c r="BE100" s="80"/>
      <c r="BF100" s="80"/>
    </row>
    <row r="101" spans="1:58" s="15" customFormat="1" ht="15" customHeight="1">
      <c r="A101" s="80"/>
      <c r="B101" s="91">
        <v>4</v>
      </c>
      <c r="C101" s="91">
        <v>4</v>
      </c>
      <c r="D101" s="335"/>
      <c r="E101" s="335"/>
      <c r="F101" s="335"/>
      <c r="G101" s="335"/>
      <c r="H101" s="335"/>
      <c r="I101" s="335"/>
      <c r="J101" s="335"/>
      <c r="K101" s="335"/>
      <c r="L101" s="335"/>
      <c r="M101" s="335"/>
      <c r="N101" s="335"/>
      <c r="O101" s="334"/>
      <c r="P101" s="334"/>
      <c r="Q101" s="334"/>
      <c r="R101" s="334"/>
      <c r="S101" s="334"/>
      <c r="T101" s="334"/>
      <c r="U101" s="323"/>
      <c r="V101" s="323"/>
      <c r="W101" s="323"/>
      <c r="X101" s="323"/>
      <c r="Y101" s="323"/>
      <c r="Z101" s="323"/>
      <c r="AA101" s="323"/>
      <c r="AB101" s="323"/>
      <c r="AC101" s="330"/>
      <c r="AD101" s="330"/>
      <c r="AE101" s="330"/>
      <c r="AF101" s="330"/>
      <c r="AG101" s="314"/>
      <c r="AH101" s="315"/>
      <c r="AI101" s="315"/>
      <c r="AJ101" s="316"/>
      <c r="AK101" s="331" t="str">
        <f t="shared" si="9"/>
        <v/>
      </c>
      <c r="AL101" s="332"/>
      <c r="AM101" s="332"/>
      <c r="AN101" s="333"/>
      <c r="AO101" s="324" t="str">
        <f>IF(U101="","",AK101-AS101)</f>
        <v/>
      </c>
      <c r="AP101" s="325"/>
      <c r="AQ101" s="325"/>
      <c r="AR101" s="326"/>
      <c r="AS101" s="314"/>
      <c r="AT101" s="315"/>
      <c r="AU101" s="315"/>
      <c r="AV101" s="316"/>
      <c r="AW101" s="323"/>
      <c r="AX101" s="323"/>
      <c r="AY101" s="323"/>
      <c r="AZ101" s="323"/>
      <c r="BA101" s="80"/>
      <c r="BB101" s="80"/>
      <c r="BC101" s="80"/>
      <c r="BD101" s="80"/>
      <c r="BE101" s="80"/>
      <c r="BF101" s="80"/>
    </row>
    <row r="102" spans="1:58" s="15" customFormat="1" ht="15" customHeight="1">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row>
    <row r="103" spans="1:58" s="15" customFormat="1" ht="15" customHeight="1">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row>
    <row r="104" spans="1:58" s="15" customFormat="1" ht="15" customHeight="1">
      <c r="A104" s="80"/>
      <c r="B104" s="15" t="s">
        <v>134</v>
      </c>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80"/>
      <c r="BD104" s="80"/>
      <c r="BE104" s="80"/>
    </row>
    <row r="105" spans="1:58" s="15" customFormat="1" ht="15" customHeight="1">
      <c r="A105" s="80"/>
      <c r="B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80"/>
      <c r="BD105" s="80"/>
      <c r="BE105" s="80"/>
    </row>
    <row r="106" spans="1:58" s="15" customFormat="1" ht="32.25" customHeight="1">
      <c r="A106" s="80"/>
      <c r="B106" s="179" t="s">
        <v>135</v>
      </c>
      <c r="C106" s="180"/>
      <c r="D106" s="180"/>
      <c r="E106" s="180"/>
      <c r="F106" s="180"/>
      <c r="G106" s="180"/>
      <c r="H106" s="180"/>
      <c r="I106" s="180"/>
      <c r="J106" s="180"/>
      <c r="K106" s="180"/>
      <c r="L106" s="339"/>
      <c r="M106" s="339"/>
      <c r="N106" s="339"/>
      <c r="O106" s="339"/>
      <c r="P106" s="339"/>
      <c r="Q106" s="339"/>
      <c r="R106" s="339"/>
      <c r="S106" s="339"/>
      <c r="T106" s="339"/>
      <c r="U106" s="339"/>
      <c r="V106" s="339"/>
      <c r="W106" s="339"/>
      <c r="X106" s="339"/>
      <c r="Y106" s="339"/>
      <c r="Z106" s="339"/>
      <c r="AA106" s="339"/>
      <c r="AB106" s="339"/>
      <c r="AC106" s="339"/>
      <c r="AD106" s="339"/>
      <c r="AE106" s="339"/>
      <c r="AF106" s="339"/>
      <c r="AG106" s="339"/>
      <c r="AH106" s="339"/>
      <c r="AI106" s="339"/>
      <c r="AJ106" s="339"/>
      <c r="AK106" s="339"/>
      <c r="AL106" s="339"/>
      <c r="AM106" s="339"/>
      <c r="AN106" s="339"/>
      <c r="AO106" s="339"/>
      <c r="AP106" s="339"/>
      <c r="AQ106" s="339"/>
      <c r="AR106" s="339"/>
      <c r="AS106" s="339"/>
      <c r="AT106" s="339"/>
      <c r="AU106" s="339"/>
      <c r="AV106" s="339"/>
      <c r="AW106" s="339"/>
      <c r="AX106" s="339"/>
      <c r="AY106" s="339"/>
      <c r="AZ106" s="340"/>
      <c r="BA106" s="80"/>
      <c r="BB106" s="80"/>
      <c r="BC106" s="80"/>
    </row>
    <row r="107" spans="1:58" s="15" customFormat="1" ht="33.75" customHeight="1">
      <c r="A107" s="80"/>
      <c r="B107" s="189" t="s">
        <v>137</v>
      </c>
      <c r="C107" s="190"/>
      <c r="D107" s="190"/>
      <c r="E107" s="190"/>
      <c r="F107" s="190"/>
      <c r="G107" s="190"/>
      <c r="H107" s="190"/>
      <c r="I107" s="190"/>
      <c r="J107" s="190"/>
      <c r="K107" s="190"/>
      <c r="L107" s="365"/>
      <c r="M107" s="365"/>
      <c r="N107" s="365"/>
      <c r="O107" s="365"/>
      <c r="P107" s="365"/>
      <c r="Q107" s="365"/>
      <c r="R107" s="365"/>
      <c r="S107" s="365"/>
      <c r="T107" s="365"/>
      <c r="U107" s="365"/>
      <c r="V107" s="365"/>
      <c r="W107" s="365"/>
      <c r="X107" s="365"/>
      <c r="Y107" s="365"/>
      <c r="Z107" s="365"/>
      <c r="AA107" s="365"/>
      <c r="AB107" s="365"/>
      <c r="AC107" s="365"/>
      <c r="AD107" s="365"/>
      <c r="AE107" s="365"/>
      <c r="AF107" s="365"/>
      <c r="AG107" s="365"/>
      <c r="AH107" s="365"/>
      <c r="AI107" s="365"/>
      <c r="AJ107" s="365"/>
      <c r="AK107" s="365"/>
      <c r="AL107" s="365"/>
      <c r="AM107" s="365"/>
      <c r="AN107" s="365"/>
      <c r="AO107" s="365"/>
      <c r="AP107" s="365"/>
      <c r="AQ107" s="365"/>
      <c r="AR107" s="365"/>
      <c r="AS107" s="365"/>
      <c r="AT107" s="365"/>
      <c r="AU107" s="365"/>
      <c r="AV107" s="365"/>
      <c r="AW107" s="365"/>
      <c r="AX107" s="365"/>
      <c r="AY107" s="365"/>
      <c r="AZ107" s="366"/>
      <c r="BA107" s="80"/>
      <c r="BB107" s="80"/>
      <c r="BC107" s="80"/>
    </row>
    <row r="108" spans="1:58" s="15" customFormat="1" ht="15" customHeight="1">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row>
    <row r="109" spans="1:58" s="15" customFormat="1" ht="15" customHeight="1">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row>
    <row r="110" spans="1:58" s="15" customFormat="1" ht="15" customHeight="1">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row>
    <row r="111" spans="1:58" s="15" customFormat="1" ht="15" customHeight="1">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row>
    <row r="112" spans="1:58" s="11" customFormat="1" ht="4.5" customHeight="1">
      <c r="B112" s="15"/>
    </row>
    <row r="113" spans="1:53" s="15" customFormat="1" ht="15" customHeight="1">
      <c r="A113" s="15" t="s">
        <v>139</v>
      </c>
    </row>
    <row r="114" spans="1:53" s="11" customFormat="1" ht="4.5" customHeight="1">
      <c r="B114" s="15"/>
    </row>
    <row r="115" spans="1:53" s="15" customFormat="1" ht="15" customHeight="1">
      <c r="C115" s="157" t="s">
        <v>140</v>
      </c>
      <c r="D115" s="158"/>
      <c r="E115" s="158"/>
      <c r="F115" s="158"/>
      <c r="G115" s="158"/>
      <c r="H115" s="158"/>
      <c r="I115" s="158"/>
      <c r="J115" s="159"/>
      <c r="K115" s="342"/>
      <c r="L115" s="342"/>
      <c r="M115" s="342"/>
      <c r="N115" s="342"/>
      <c r="O115" s="342"/>
      <c r="P115" s="342"/>
      <c r="Q115" s="342"/>
      <c r="R115" s="342"/>
      <c r="S115" s="342"/>
      <c r="T115" s="342"/>
      <c r="U115" s="342"/>
      <c r="V115" s="342"/>
      <c r="W115" s="342"/>
      <c r="X115" s="342"/>
      <c r="Y115" s="342"/>
      <c r="Z115" s="342"/>
      <c r="AA115" s="342"/>
      <c r="AB115" s="342"/>
      <c r="AC115" s="342"/>
      <c r="AD115" s="342"/>
      <c r="AE115" s="342"/>
      <c r="AF115" s="342"/>
      <c r="AG115" s="342"/>
      <c r="AH115" s="342"/>
      <c r="AI115" s="342"/>
      <c r="AJ115" s="342"/>
      <c r="AK115" s="342"/>
      <c r="AL115" s="342"/>
      <c r="AM115" s="342"/>
      <c r="AN115" s="342"/>
      <c r="AO115" s="342"/>
      <c r="AP115" s="342"/>
      <c r="AQ115" s="342"/>
      <c r="AR115" s="342"/>
      <c r="AS115" s="342"/>
      <c r="AT115" s="342"/>
      <c r="AU115" s="342"/>
      <c r="AV115" s="342"/>
      <c r="AW115" s="342"/>
      <c r="AX115" s="342"/>
      <c r="AY115" s="342"/>
      <c r="AZ115" s="342"/>
      <c r="BA115" s="343"/>
    </row>
    <row r="116" spans="1:53" s="15" customFormat="1" ht="15" customHeight="1" thickBot="1">
      <c r="C116" s="142" t="s">
        <v>142</v>
      </c>
      <c r="D116" s="143"/>
      <c r="E116" s="143"/>
      <c r="F116" s="143"/>
      <c r="G116" s="143"/>
      <c r="H116" s="143"/>
      <c r="I116" s="143"/>
      <c r="J116" s="144"/>
      <c r="K116" s="85" t="s">
        <v>181</v>
      </c>
      <c r="L116" s="298"/>
      <c r="M116" s="298"/>
      <c r="N116" s="298"/>
      <c r="O116" s="298"/>
      <c r="P116" s="298"/>
      <c r="Q116" s="298"/>
      <c r="R116" s="298"/>
      <c r="S116" s="298"/>
      <c r="T116" s="298"/>
      <c r="U116" s="298"/>
      <c r="V116" s="298"/>
      <c r="W116" s="298"/>
      <c r="X116" s="298"/>
      <c r="Y116" s="298"/>
      <c r="Z116" s="298"/>
      <c r="AA116" s="298"/>
      <c r="AB116" s="298"/>
      <c r="AC116" s="298"/>
      <c r="AD116" s="298"/>
      <c r="AE116" s="298"/>
      <c r="AF116" s="298"/>
      <c r="AG116" s="298"/>
      <c r="AH116" s="298"/>
      <c r="AI116" s="298"/>
      <c r="AJ116" s="298"/>
      <c r="AK116" s="298"/>
      <c r="AL116" s="298"/>
      <c r="AM116" s="298"/>
      <c r="AN116" s="298"/>
      <c r="AO116" s="298"/>
      <c r="AP116" s="298"/>
      <c r="AQ116" s="298"/>
      <c r="AR116" s="298"/>
      <c r="AS116" s="298"/>
      <c r="AT116" s="298"/>
      <c r="AU116" s="298"/>
      <c r="AV116" s="298"/>
      <c r="AW116" s="298"/>
      <c r="AX116" s="298"/>
      <c r="AY116" s="298"/>
      <c r="AZ116" s="298"/>
      <c r="BA116" s="299"/>
    </row>
    <row r="117" spans="1:53" s="15" customFormat="1" ht="15" customHeight="1">
      <c r="C117" s="164"/>
      <c r="D117" s="165"/>
      <c r="E117" s="165"/>
      <c r="F117" s="165"/>
      <c r="G117" s="165"/>
      <c r="H117" s="165"/>
      <c r="I117" s="165"/>
      <c r="J117" s="166"/>
      <c r="K117" s="167" t="s">
        <v>144</v>
      </c>
      <c r="L117" s="128"/>
      <c r="M117" s="128"/>
      <c r="N117" s="128"/>
      <c r="O117" s="128"/>
      <c r="P117" s="128"/>
      <c r="Q117" s="128"/>
      <c r="R117" s="129"/>
      <c r="S117" s="127" t="s">
        <v>108</v>
      </c>
      <c r="T117" s="128"/>
      <c r="U117" s="128"/>
      <c r="V117" s="128"/>
      <c r="W117" s="129"/>
      <c r="X117" s="127" t="s">
        <v>12</v>
      </c>
      <c r="Y117" s="128"/>
      <c r="Z117" s="128"/>
      <c r="AA117" s="128"/>
      <c r="AB117" s="129"/>
      <c r="AC117" s="127" t="s">
        <v>145</v>
      </c>
      <c r="AD117" s="128"/>
      <c r="AE117" s="128"/>
      <c r="AF117" s="128"/>
      <c r="AG117" s="128"/>
      <c r="AH117" s="128"/>
      <c r="AI117" s="128"/>
      <c r="AJ117" s="129"/>
      <c r="AK117" s="127" t="s">
        <v>146</v>
      </c>
      <c r="AL117" s="128"/>
      <c r="AM117" s="128"/>
      <c r="AN117" s="128"/>
      <c r="AO117" s="129"/>
      <c r="AP117" s="127" t="s">
        <v>147</v>
      </c>
      <c r="AQ117" s="128"/>
      <c r="AR117" s="128"/>
      <c r="AS117" s="128"/>
      <c r="AT117" s="129"/>
      <c r="AU117" s="168" t="s">
        <v>148</v>
      </c>
      <c r="AV117" s="168"/>
      <c r="AW117" s="168"/>
      <c r="AX117" s="168"/>
      <c r="AY117" s="168"/>
      <c r="AZ117" s="168"/>
      <c r="BA117" s="169"/>
    </row>
    <row r="118" spans="1:53" s="15" customFormat="1" ht="15" customHeight="1">
      <c r="C118" s="130" t="s">
        <v>149</v>
      </c>
      <c r="D118" s="131"/>
      <c r="E118" s="131"/>
      <c r="F118" s="131"/>
      <c r="G118" s="131"/>
      <c r="H118" s="131"/>
      <c r="I118" s="131"/>
      <c r="J118" s="132"/>
      <c r="K118" s="336"/>
      <c r="L118" s="337"/>
      <c r="M118" s="337"/>
      <c r="N118" s="337"/>
      <c r="O118" s="337"/>
      <c r="P118" s="337"/>
      <c r="Q118" s="337"/>
      <c r="R118" s="338"/>
      <c r="S118" s="364"/>
      <c r="T118" s="337"/>
      <c r="U118" s="337"/>
      <c r="V118" s="337"/>
      <c r="W118" s="338"/>
      <c r="X118" s="364"/>
      <c r="Y118" s="337"/>
      <c r="Z118" s="337"/>
      <c r="AA118" s="337"/>
      <c r="AB118" s="338"/>
      <c r="AC118" s="364"/>
      <c r="AD118" s="337"/>
      <c r="AE118" s="337"/>
      <c r="AF118" s="337"/>
      <c r="AG118" s="337"/>
      <c r="AH118" s="337"/>
      <c r="AI118" s="337"/>
      <c r="AJ118" s="338"/>
      <c r="AK118" s="367"/>
      <c r="AL118" s="362"/>
      <c r="AM118" s="362"/>
      <c r="AN118" s="362"/>
      <c r="AO118" s="368"/>
      <c r="AP118" s="367"/>
      <c r="AQ118" s="362"/>
      <c r="AR118" s="362"/>
      <c r="AS118" s="362"/>
      <c r="AT118" s="368"/>
      <c r="AU118" s="361"/>
      <c r="AV118" s="362"/>
      <c r="AW118" s="362"/>
      <c r="AX118" s="362"/>
      <c r="AY118" s="362"/>
      <c r="AZ118" s="362"/>
      <c r="BA118" s="363"/>
    </row>
    <row r="119" spans="1:53" s="15" customFormat="1" ht="15" customHeight="1">
      <c r="C119" s="142" t="s">
        <v>156</v>
      </c>
      <c r="D119" s="143"/>
      <c r="E119" s="143"/>
      <c r="F119" s="143"/>
      <c r="G119" s="143"/>
      <c r="H119" s="143"/>
      <c r="I119" s="143"/>
      <c r="J119" s="144"/>
      <c r="K119" s="400"/>
      <c r="L119" s="356"/>
      <c r="M119" s="356"/>
      <c r="N119" s="356"/>
      <c r="O119" s="356"/>
      <c r="P119" s="356"/>
      <c r="Q119" s="356"/>
      <c r="R119" s="357"/>
      <c r="S119" s="352"/>
      <c r="T119" s="353"/>
      <c r="U119" s="353"/>
      <c r="V119" s="353"/>
      <c r="W119" s="354"/>
      <c r="X119" s="352"/>
      <c r="Y119" s="353"/>
      <c r="Z119" s="353"/>
      <c r="AA119" s="353"/>
      <c r="AB119" s="354"/>
      <c r="AC119" s="355"/>
      <c r="AD119" s="356"/>
      <c r="AE119" s="356"/>
      <c r="AF119" s="356"/>
      <c r="AG119" s="356"/>
      <c r="AH119" s="356"/>
      <c r="AI119" s="356"/>
      <c r="AJ119" s="357"/>
      <c r="AK119" s="369"/>
      <c r="AL119" s="359"/>
      <c r="AM119" s="359"/>
      <c r="AN119" s="359"/>
      <c r="AO119" s="370"/>
      <c r="AP119" s="369"/>
      <c r="AQ119" s="359"/>
      <c r="AR119" s="359"/>
      <c r="AS119" s="359"/>
      <c r="AT119" s="370"/>
      <c r="AU119" s="358"/>
      <c r="AV119" s="359"/>
      <c r="AW119" s="359"/>
      <c r="AX119" s="359"/>
      <c r="AY119" s="359"/>
      <c r="AZ119" s="359"/>
      <c r="BA119" s="360"/>
    </row>
    <row r="120" spans="1:53" s="11" customFormat="1" ht="15.75" customHeight="1">
      <c r="B120" s="15"/>
    </row>
    <row r="121" spans="1:53">
      <c r="A121" s="172" t="s">
        <v>163</v>
      </c>
      <c r="B121" s="172"/>
      <c r="C121" s="172"/>
      <c r="D121" s="172"/>
      <c r="E121" s="172"/>
    </row>
    <row r="123" spans="1:53">
      <c r="A123" s="3"/>
      <c r="B123" s="274" t="s">
        <v>164</v>
      </c>
      <c r="C123" s="274"/>
      <c r="D123" s="274"/>
      <c r="E123" s="274"/>
      <c r="F123" s="274"/>
      <c r="G123" s="323"/>
      <c r="H123" s="323"/>
      <c r="I123" s="323"/>
      <c r="J123" s="323"/>
      <c r="K123" s="323"/>
      <c r="L123" s="323"/>
      <c r="M123" s="323"/>
      <c r="N123" s="274" t="s">
        <v>165</v>
      </c>
      <c r="O123" s="274"/>
      <c r="P123" s="274"/>
      <c r="Q123" s="274"/>
      <c r="R123" s="341"/>
      <c r="S123" s="341"/>
      <c r="T123" s="341"/>
      <c r="U123" s="341"/>
      <c r="V123" s="341"/>
      <c r="W123" s="341"/>
      <c r="X123" s="341"/>
    </row>
    <row r="124" spans="1:53">
      <c r="A124" s="3"/>
      <c r="B124" s="2"/>
      <c r="C124" s="274" t="s">
        <v>167</v>
      </c>
      <c r="D124" s="274"/>
      <c r="E124" s="274"/>
      <c r="F124" s="274"/>
      <c r="G124" s="323"/>
      <c r="H124" s="323"/>
      <c r="I124" s="323"/>
      <c r="J124" s="323"/>
      <c r="K124" s="323"/>
      <c r="L124" s="323"/>
      <c r="M124" s="323"/>
      <c r="N124" s="274" t="s">
        <v>165</v>
      </c>
      <c r="O124" s="274"/>
      <c r="P124" s="274"/>
      <c r="Q124" s="274"/>
      <c r="R124" s="341"/>
      <c r="S124" s="341"/>
      <c r="T124" s="341"/>
      <c r="U124" s="341"/>
      <c r="V124" s="341"/>
      <c r="W124" s="341"/>
      <c r="X124" s="341"/>
    </row>
    <row r="125" spans="1:53" s="11" customFormat="1" ht="15.75" customHeight="1">
      <c r="A125" s="82"/>
      <c r="B125" s="61"/>
      <c r="C125" s="82"/>
      <c r="D125" s="82"/>
      <c r="E125" s="82"/>
      <c r="F125" s="82"/>
      <c r="G125" s="82"/>
      <c r="H125" s="82"/>
      <c r="I125" s="82"/>
      <c r="J125" s="82"/>
      <c r="K125" s="82"/>
      <c r="L125" s="82"/>
      <c r="M125" s="82"/>
      <c r="N125" s="82"/>
      <c r="O125" s="82"/>
      <c r="P125" s="82"/>
      <c r="Q125" s="82"/>
      <c r="R125" s="82"/>
      <c r="S125" s="82"/>
      <c r="T125" s="82"/>
      <c r="U125" s="82"/>
      <c r="V125" s="82"/>
      <c r="W125" s="82"/>
      <c r="X125" s="82"/>
    </row>
    <row r="126" spans="1:53" s="15" customFormat="1" ht="15" customHeight="1">
      <c r="A126" s="349" t="s">
        <v>168</v>
      </c>
      <c r="B126" s="349"/>
      <c r="C126" s="349"/>
      <c r="D126" s="349"/>
      <c r="E126" s="349"/>
      <c r="F126" s="349"/>
      <c r="G126" s="349"/>
      <c r="H126" s="349"/>
      <c r="I126" s="349"/>
      <c r="J126" s="349"/>
      <c r="K126" s="349"/>
      <c r="L126" s="349"/>
      <c r="M126" s="349"/>
      <c r="N126" s="349"/>
      <c r="O126" s="349"/>
      <c r="P126" s="349"/>
      <c r="Q126" s="349"/>
      <c r="R126" s="349"/>
      <c r="S126" s="349"/>
      <c r="T126" s="349"/>
      <c r="U126" s="349"/>
      <c r="V126" s="349"/>
      <c r="W126" s="349"/>
      <c r="X126" s="61"/>
    </row>
    <row r="127" spans="1:53">
      <c r="A127" s="3"/>
      <c r="B127" s="134" t="s">
        <v>169</v>
      </c>
      <c r="C127" s="135"/>
      <c r="D127" s="135"/>
      <c r="E127" s="136"/>
      <c r="F127" s="350"/>
      <c r="G127" s="350"/>
      <c r="H127" s="350"/>
      <c r="I127" s="350"/>
      <c r="J127" s="350"/>
      <c r="K127" s="350"/>
      <c r="L127" s="351"/>
      <c r="M127" s="3"/>
      <c r="N127" s="3"/>
      <c r="O127" s="3"/>
      <c r="P127" s="3"/>
      <c r="Q127" s="3"/>
      <c r="R127" s="3"/>
      <c r="S127" s="3"/>
      <c r="T127" s="3"/>
      <c r="U127" s="3"/>
      <c r="V127" s="3"/>
      <c r="W127" s="3"/>
      <c r="X127" s="3"/>
    </row>
    <row r="128" spans="1:53">
      <c r="A128" s="3"/>
      <c r="B128" s="134" t="s">
        <v>170</v>
      </c>
      <c r="C128" s="135"/>
      <c r="D128" s="135"/>
      <c r="E128" s="136"/>
      <c r="F128" s="344"/>
      <c r="G128" s="345"/>
      <c r="H128" s="345"/>
      <c r="I128" s="345"/>
      <c r="J128" s="345"/>
      <c r="K128" s="345"/>
      <c r="L128" s="346"/>
      <c r="M128" s="134" t="s">
        <v>172</v>
      </c>
      <c r="N128" s="135"/>
      <c r="O128" s="135"/>
      <c r="P128" s="136"/>
      <c r="Q128" s="344"/>
      <c r="R128" s="345"/>
      <c r="S128" s="345"/>
      <c r="T128" s="345"/>
      <c r="U128" s="345"/>
      <c r="V128" s="345"/>
      <c r="W128" s="346"/>
      <c r="X128" s="3"/>
    </row>
    <row r="129" spans="1:24">
      <c r="A129" s="3"/>
      <c r="B129" s="134" t="s">
        <v>173</v>
      </c>
      <c r="C129" s="135"/>
      <c r="D129" s="135"/>
      <c r="E129" s="136"/>
      <c r="F129" s="344"/>
      <c r="G129" s="345"/>
      <c r="H129" s="345"/>
      <c r="I129" s="345"/>
      <c r="J129" s="345"/>
      <c r="K129" s="345"/>
      <c r="L129" s="346"/>
      <c r="M129" s="134" t="s">
        <v>175</v>
      </c>
      <c r="N129" s="135"/>
      <c r="O129" s="135"/>
      <c r="P129" s="136"/>
      <c r="Q129" s="344"/>
      <c r="R129" s="345"/>
      <c r="S129" s="345"/>
      <c r="T129" s="345"/>
      <c r="U129" s="345"/>
      <c r="V129" s="345"/>
      <c r="W129" s="346"/>
      <c r="X129" s="3"/>
    </row>
    <row r="130" spans="1:24">
      <c r="A130" s="3"/>
      <c r="B130" s="2"/>
      <c r="C130" s="3"/>
      <c r="D130" s="3"/>
      <c r="E130" s="3"/>
      <c r="F130" s="3"/>
      <c r="G130" s="3"/>
      <c r="H130" s="3"/>
      <c r="I130" s="3"/>
      <c r="J130" s="3"/>
      <c r="K130" s="3"/>
      <c r="L130" s="3"/>
      <c r="M130" s="3"/>
      <c r="N130" s="3"/>
      <c r="O130" s="3"/>
      <c r="P130" s="3"/>
      <c r="Q130" s="3"/>
      <c r="R130" s="3"/>
      <c r="S130" s="3"/>
      <c r="T130" s="3"/>
      <c r="U130" s="3"/>
      <c r="V130" s="3"/>
      <c r="W130" s="3"/>
      <c r="X130" s="3"/>
    </row>
    <row r="131" spans="1:24" s="15" customFormat="1" ht="15" customHeight="1">
      <c r="A131" s="349" t="s">
        <v>176</v>
      </c>
      <c r="B131" s="349"/>
      <c r="C131" s="349"/>
      <c r="D131" s="349"/>
      <c r="E131" s="349"/>
      <c r="F131" s="349"/>
      <c r="G131" s="349"/>
      <c r="H131" s="349"/>
      <c r="I131" s="349"/>
      <c r="J131" s="349"/>
      <c r="K131" s="349"/>
      <c r="L131" s="349"/>
      <c r="M131" s="349"/>
      <c r="N131" s="349"/>
      <c r="O131" s="349"/>
      <c r="P131" s="349"/>
      <c r="Q131" s="349"/>
      <c r="R131" s="349"/>
      <c r="S131" s="349"/>
      <c r="T131" s="349"/>
      <c r="U131" s="349"/>
      <c r="V131" s="349"/>
      <c r="W131" s="349"/>
      <c r="X131" s="61"/>
    </row>
    <row r="132" spans="1:24">
      <c r="A132" s="3"/>
      <c r="B132" s="134" t="s">
        <v>169</v>
      </c>
      <c r="C132" s="135"/>
      <c r="D132" s="135"/>
      <c r="E132" s="136"/>
      <c r="F132" s="347" t="str">
        <f>IF(COUNTA(入力シート!$M$58:$T$67)=0, "", MAX(入力シート!$M$58:$T$67))</f>
        <v/>
      </c>
      <c r="G132" s="347"/>
      <c r="H132" s="347"/>
      <c r="I132" s="347"/>
      <c r="J132" s="347"/>
      <c r="K132" s="347"/>
      <c r="L132" s="348"/>
      <c r="M132" s="3"/>
      <c r="N132" s="3"/>
      <c r="O132" s="3"/>
      <c r="P132" s="3"/>
      <c r="Q132" s="3"/>
      <c r="R132" s="3"/>
      <c r="S132" s="3"/>
      <c r="T132" s="3"/>
      <c r="U132" s="3"/>
      <c r="V132" s="3"/>
      <c r="W132" s="3"/>
      <c r="X132" s="3"/>
    </row>
    <row r="133" spans="1:24">
      <c r="A133" s="3"/>
      <c r="B133" s="134" t="s">
        <v>170</v>
      </c>
      <c r="C133" s="135"/>
      <c r="D133" s="135"/>
      <c r="E133" s="136"/>
      <c r="F133" s="344"/>
      <c r="G133" s="345"/>
      <c r="H133" s="345"/>
      <c r="I133" s="345"/>
      <c r="J133" s="345"/>
      <c r="K133" s="345"/>
      <c r="L133" s="346"/>
      <c r="M133" s="134" t="s">
        <v>172</v>
      </c>
      <c r="N133" s="135"/>
      <c r="O133" s="135"/>
      <c r="P133" s="136"/>
      <c r="Q133" s="344"/>
      <c r="R133" s="345"/>
      <c r="S133" s="345"/>
      <c r="T133" s="345"/>
      <c r="U133" s="345"/>
      <c r="V133" s="345"/>
      <c r="W133" s="346"/>
      <c r="X133" s="3"/>
    </row>
    <row r="134" spans="1:24">
      <c r="A134" s="3"/>
      <c r="B134" s="134" t="s">
        <v>173</v>
      </c>
      <c r="C134" s="135"/>
      <c r="D134" s="135"/>
      <c r="E134" s="136"/>
      <c r="F134" s="344"/>
      <c r="G134" s="345"/>
      <c r="H134" s="345"/>
      <c r="I134" s="345"/>
      <c r="J134" s="345"/>
      <c r="K134" s="345"/>
      <c r="L134" s="346"/>
      <c r="M134" s="134" t="s">
        <v>175</v>
      </c>
      <c r="N134" s="135"/>
      <c r="O134" s="135"/>
      <c r="P134" s="136"/>
      <c r="Q134" s="344"/>
      <c r="R134" s="345"/>
      <c r="S134" s="345"/>
      <c r="T134" s="345"/>
      <c r="U134" s="345"/>
      <c r="V134" s="345"/>
      <c r="W134" s="346"/>
      <c r="X134" s="3"/>
    </row>
  </sheetData>
  <sheetProtection sheet="1" objects="1" scenarios="1"/>
  <protectedRanges>
    <protectedRange sqref="Q134" name="範囲2"/>
    <protectedRange sqref="F3:X8 AG2:AX6 AG7:AM8 AS7:AX8 AG9:AX10 T13:W14 AI14 D21:Q40 W21:AY40 D45:AB54 AH45:AL54 AW45:BF54 D58:Y67 AJ58:AQ67 M71:AP80 D88:AJ93 AS88:BD93 D98:AJ101 AS98:AZ101 L106:AZ107 K115 L116 K118:BA119 G123:M124 R123:X124 F127:L129 Q128:W129 F133:L134 Q133" name="範囲1"/>
  </protectedRanges>
  <mergeCells count="711">
    <mergeCell ref="AR45:AV45"/>
    <mergeCell ref="W33:AE33"/>
    <mergeCell ref="AF33:AN33"/>
    <mergeCell ref="B7:E7"/>
    <mergeCell ref="F7:X7"/>
    <mergeCell ref="AA7:AF7"/>
    <mergeCell ref="AA10:AF10"/>
    <mergeCell ref="AG10:AX10"/>
    <mergeCell ref="B11:S11"/>
    <mergeCell ref="T11:X11"/>
    <mergeCell ref="B8:E8"/>
    <mergeCell ref="F8:X8"/>
    <mergeCell ref="AA8:AF8"/>
    <mergeCell ref="AF34:AN34"/>
    <mergeCell ref="AF36:AN36"/>
    <mergeCell ref="AF37:AN37"/>
    <mergeCell ref="M33:Q33"/>
    <mergeCell ref="R33:V33"/>
    <mergeCell ref="M36:Q36"/>
    <mergeCell ref="D38:H38"/>
    <mergeCell ref="I34:L34"/>
    <mergeCell ref="M35:Q35"/>
    <mergeCell ref="R35:V35"/>
    <mergeCell ref="D36:H36"/>
    <mergeCell ref="D101:N101"/>
    <mergeCell ref="O101:Q101"/>
    <mergeCell ref="R101:T101"/>
    <mergeCell ref="B76:C76"/>
    <mergeCell ref="AK101:AN101"/>
    <mergeCell ref="AK88:AN88"/>
    <mergeCell ref="AO88:AR88"/>
    <mergeCell ref="D97:N97"/>
    <mergeCell ref="O97:Q97"/>
    <mergeCell ref="AO101:AR101"/>
    <mergeCell ref="Y101:AB101"/>
    <mergeCell ref="Y98:AB98"/>
    <mergeCell ref="M76:Q76"/>
    <mergeCell ref="D89:N89"/>
    <mergeCell ref="O89:Q89"/>
    <mergeCell ref="C85:M85"/>
    <mergeCell ref="Y88:AB88"/>
    <mergeCell ref="B89:C89"/>
    <mergeCell ref="B91:C91"/>
    <mergeCell ref="S84:X84"/>
    <mergeCell ref="N84:R84"/>
    <mergeCell ref="U86:X86"/>
    <mergeCell ref="O86:T86"/>
    <mergeCell ref="D100:N100"/>
    <mergeCell ref="B1:AX1"/>
    <mergeCell ref="B66:C66"/>
    <mergeCell ref="D70:L70"/>
    <mergeCell ref="B5:E5"/>
    <mergeCell ref="F5:X5"/>
    <mergeCell ref="AE5:AF5"/>
    <mergeCell ref="AG5:AX5"/>
    <mergeCell ref="B6:E6"/>
    <mergeCell ref="F6:X6"/>
    <mergeCell ref="AA5:AD6"/>
    <mergeCell ref="AG7:AM7"/>
    <mergeCell ref="AF26:AN26"/>
    <mergeCell ref="AN7:AR7"/>
    <mergeCell ref="AS7:AX7"/>
    <mergeCell ref="AE6:AF6"/>
    <mergeCell ref="AG6:AX6"/>
    <mergeCell ref="AW66:AX66"/>
    <mergeCell ref="B12:S12"/>
    <mergeCell ref="B3:E3"/>
    <mergeCell ref="F3:X3"/>
    <mergeCell ref="AE3:AF3"/>
    <mergeCell ref="B67:C67"/>
    <mergeCell ref="AG3:AX3"/>
    <mergeCell ref="B4:E4"/>
    <mergeCell ref="AW101:AZ101"/>
    <mergeCell ref="AW92:AZ92"/>
    <mergeCell ref="AG101:AJ101"/>
    <mergeCell ref="AO93:AR93"/>
    <mergeCell ref="AW98:AZ98"/>
    <mergeCell ref="AC91:AF91"/>
    <mergeCell ref="AG91:AJ91"/>
    <mergeCell ref="AK98:AN98"/>
    <mergeCell ref="AC100:AF100"/>
    <mergeCell ref="AO92:AR92"/>
    <mergeCell ref="AW100:AZ100"/>
    <mergeCell ref="AG92:AJ92"/>
    <mergeCell ref="AW97:AZ97"/>
    <mergeCell ref="AS101:AV101"/>
    <mergeCell ref="AS92:AV92"/>
    <mergeCell ref="AG93:AJ93"/>
    <mergeCell ref="AK93:AN93"/>
    <mergeCell ref="AW99:AZ99"/>
    <mergeCell ref="AS98:AV98"/>
    <mergeCell ref="AK91:AN91"/>
    <mergeCell ref="AS100:AV100"/>
    <mergeCell ref="BB44:BF44"/>
    <mergeCell ref="BB45:BF45"/>
    <mergeCell ref="M129:P129"/>
    <mergeCell ref="Q129:W129"/>
    <mergeCell ref="AC45:AG45"/>
    <mergeCell ref="BB50:BF50"/>
    <mergeCell ref="M65:T65"/>
    <mergeCell ref="Z63:AD63"/>
    <mergeCell ref="Z64:AD64"/>
    <mergeCell ref="M67:T67"/>
    <mergeCell ref="U67:Y67"/>
    <mergeCell ref="Z65:AD65"/>
    <mergeCell ref="AW63:AX63"/>
    <mergeCell ref="AJ66:AQ66"/>
    <mergeCell ref="M77:Q77"/>
    <mergeCell ref="R77:AP77"/>
    <mergeCell ref="AJ65:AQ65"/>
    <mergeCell ref="AJ67:AQ67"/>
    <mergeCell ref="BB48:BF48"/>
    <mergeCell ref="BB49:BF49"/>
    <mergeCell ref="A126:W126"/>
    <mergeCell ref="K119:R119"/>
    <mergeCell ref="O87:Q87"/>
    <mergeCell ref="B127:E127"/>
    <mergeCell ref="F128:L128"/>
    <mergeCell ref="M128:P128"/>
    <mergeCell ref="AK119:AO119"/>
    <mergeCell ref="M78:Q78"/>
    <mergeCell ref="R78:AP78"/>
    <mergeCell ref="B79:C79"/>
    <mergeCell ref="D79:L79"/>
    <mergeCell ref="M79:Q79"/>
    <mergeCell ref="R79:AP79"/>
    <mergeCell ref="B80:C80"/>
    <mergeCell ref="D80:L80"/>
    <mergeCell ref="O99:Q99"/>
    <mergeCell ref="O93:Q93"/>
    <mergeCell ref="O92:Q92"/>
    <mergeCell ref="U99:X99"/>
    <mergeCell ref="Y87:AB87"/>
    <mergeCell ref="AG87:AJ87"/>
    <mergeCell ref="AK87:AN87"/>
    <mergeCell ref="D88:N88"/>
    <mergeCell ref="O88:Q88"/>
    <mergeCell ref="AC101:AF101"/>
    <mergeCell ref="B92:C92"/>
    <mergeCell ref="D93:N93"/>
    <mergeCell ref="D91:N91"/>
    <mergeCell ref="BC15:BF15"/>
    <mergeCell ref="AF25:AN25"/>
    <mergeCell ref="B15:S15"/>
    <mergeCell ref="AL15:AT15"/>
    <mergeCell ref="AI15:AJ15"/>
    <mergeCell ref="AF21:AN21"/>
    <mergeCell ref="N18:T18"/>
    <mergeCell ref="W21:AE21"/>
    <mergeCell ref="W20:AE20"/>
    <mergeCell ref="M21:Q21"/>
    <mergeCell ref="R21:V21"/>
    <mergeCell ref="I18:M18"/>
    <mergeCell ref="B18:H18"/>
    <mergeCell ref="R23:V23"/>
    <mergeCell ref="W23:AE23"/>
    <mergeCell ref="AF23:AN23"/>
    <mergeCell ref="M24:Q24"/>
    <mergeCell ref="W24:AE24"/>
    <mergeCell ref="R24:V24"/>
    <mergeCell ref="W22:AE22"/>
    <mergeCell ref="B22:C22"/>
    <mergeCell ref="I24:L24"/>
    <mergeCell ref="D24:H24"/>
    <mergeCell ref="AF22:AN22"/>
    <mergeCell ref="F4:X4"/>
    <mergeCell ref="AE4:AF4"/>
    <mergeCell ref="AG4:AX4"/>
    <mergeCell ref="AA3:AD4"/>
    <mergeCell ref="T13:W13"/>
    <mergeCell ref="T14:W14"/>
    <mergeCell ref="T15:W15"/>
    <mergeCell ref="P13:S13"/>
    <mergeCell ref="AU15:AW15"/>
    <mergeCell ref="AA2:AF2"/>
    <mergeCell ref="AF24:AN24"/>
    <mergeCell ref="D22:H22"/>
    <mergeCell ref="R26:V26"/>
    <mergeCell ref="M25:Q25"/>
    <mergeCell ref="M22:Q22"/>
    <mergeCell ref="R29:V29"/>
    <mergeCell ref="D26:H26"/>
    <mergeCell ref="D25:H25"/>
    <mergeCell ref="I27:L27"/>
    <mergeCell ref="W25:AE25"/>
    <mergeCell ref="B16:BA16"/>
    <mergeCell ref="AI14:AJ14"/>
    <mergeCell ref="Y14:AH14"/>
    <mergeCell ref="I21:L21"/>
    <mergeCell ref="D20:H20"/>
    <mergeCell ref="AG2:AX2"/>
    <mergeCell ref="AG8:AM8"/>
    <mergeCell ref="AA9:AF9"/>
    <mergeCell ref="AG9:AX9"/>
    <mergeCell ref="AN8:AR8"/>
    <mergeCell ref="AS8:AX8"/>
    <mergeCell ref="T12:X12"/>
    <mergeCell ref="Y15:AH15"/>
    <mergeCell ref="I67:L67"/>
    <mergeCell ref="AF31:AN31"/>
    <mergeCell ref="W31:AE31"/>
    <mergeCell ref="AF29:AN29"/>
    <mergeCell ref="W26:AE26"/>
    <mergeCell ref="AF30:AN30"/>
    <mergeCell ref="M66:T66"/>
    <mergeCell ref="I64:L64"/>
    <mergeCell ref="I63:L63"/>
    <mergeCell ref="I61:L61"/>
    <mergeCell ref="M28:Q28"/>
    <mergeCell ref="R28:V28"/>
    <mergeCell ref="AF32:AN32"/>
    <mergeCell ref="M34:Q34"/>
    <mergeCell ref="R36:V36"/>
    <mergeCell ref="W32:AE32"/>
    <mergeCell ref="M26:Q26"/>
    <mergeCell ref="R31:V31"/>
    <mergeCell ref="I28:L28"/>
    <mergeCell ref="AH45:AL45"/>
    <mergeCell ref="U57:Y57"/>
    <mergeCell ref="U51:AB51"/>
    <mergeCell ref="U52:AB52"/>
    <mergeCell ref="AW45:BA45"/>
    <mergeCell ref="R39:V39"/>
    <mergeCell ref="AE63:AI63"/>
    <mergeCell ref="AE64:AI64"/>
    <mergeCell ref="W39:AE39"/>
    <mergeCell ref="AF39:AN39"/>
    <mergeCell ref="AF27:AN27"/>
    <mergeCell ref="AR47:AV47"/>
    <mergeCell ref="AH49:AL49"/>
    <mergeCell ref="AH50:AL50"/>
    <mergeCell ref="AH51:AL51"/>
    <mergeCell ref="AM49:AQ49"/>
    <mergeCell ref="AM50:AQ50"/>
    <mergeCell ref="AM51:AQ51"/>
    <mergeCell ref="AR44:AV44"/>
    <mergeCell ref="AC47:AG47"/>
    <mergeCell ref="U62:Y62"/>
    <mergeCell ref="AE57:AI57"/>
    <mergeCell ref="M61:T61"/>
    <mergeCell ref="U61:Y61"/>
    <mergeCell ref="AE58:AI58"/>
    <mergeCell ref="AE59:AI59"/>
    <mergeCell ref="AJ57:AQ57"/>
    <mergeCell ref="AJ61:AQ61"/>
    <mergeCell ref="B59:C59"/>
    <mergeCell ref="AH53:AL53"/>
    <mergeCell ref="D58:H58"/>
    <mergeCell ref="AE60:AI60"/>
    <mergeCell ref="AM52:AQ52"/>
    <mergeCell ref="B61:C61"/>
    <mergeCell ref="I62:L62"/>
    <mergeCell ref="B62:C62"/>
    <mergeCell ref="D37:H37"/>
    <mergeCell ref="B39:C39"/>
    <mergeCell ref="W38:AE38"/>
    <mergeCell ref="AF38:AN38"/>
    <mergeCell ref="M39:Q39"/>
    <mergeCell ref="B41:C41"/>
    <mergeCell ref="B40:C40"/>
    <mergeCell ref="B58:C58"/>
    <mergeCell ref="B46:C46"/>
    <mergeCell ref="B47:C47"/>
    <mergeCell ref="D47:L47"/>
    <mergeCell ref="D48:L48"/>
    <mergeCell ref="U53:AB53"/>
    <mergeCell ref="U54:AB54"/>
    <mergeCell ref="I37:L37"/>
    <mergeCell ref="B19:R19"/>
    <mergeCell ref="AF20:AN20"/>
    <mergeCell ref="AX15:BB15"/>
    <mergeCell ref="D21:H21"/>
    <mergeCell ref="M20:Q20"/>
    <mergeCell ref="R20:V20"/>
    <mergeCell ref="B20:C20"/>
    <mergeCell ref="P14:S14"/>
    <mergeCell ref="I20:L20"/>
    <mergeCell ref="B21:C21"/>
    <mergeCell ref="B13:O14"/>
    <mergeCell ref="AO20:AY20"/>
    <mergeCell ref="AO21:AY21"/>
    <mergeCell ref="B31:C31"/>
    <mergeCell ref="B32:C32"/>
    <mergeCell ref="B33:C33"/>
    <mergeCell ref="B26:C26"/>
    <mergeCell ref="B27:C27"/>
    <mergeCell ref="B28:C28"/>
    <mergeCell ref="B36:C36"/>
    <mergeCell ref="B29:C29"/>
    <mergeCell ref="I22:L22"/>
    <mergeCell ref="I26:L26"/>
    <mergeCell ref="D33:H33"/>
    <mergeCell ref="D32:H32"/>
    <mergeCell ref="D31:H31"/>
    <mergeCell ref="D27:H27"/>
    <mergeCell ref="D35:H35"/>
    <mergeCell ref="D34:H34"/>
    <mergeCell ref="I23:L23"/>
    <mergeCell ref="D23:H23"/>
    <mergeCell ref="I25:L25"/>
    <mergeCell ref="B37:C37"/>
    <mergeCell ref="B38:C38"/>
    <mergeCell ref="B23:C23"/>
    <mergeCell ref="B24:C24"/>
    <mergeCell ref="W28:AE28"/>
    <mergeCell ref="B34:C34"/>
    <mergeCell ref="B35:C35"/>
    <mergeCell ref="W29:AE29"/>
    <mergeCell ref="I35:L35"/>
    <mergeCell ref="R27:V27"/>
    <mergeCell ref="W27:AE27"/>
    <mergeCell ref="M29:Q29"/>
    <mergeCell ref="D30:H30"/>
    <mergeCell ref="M32:Q32"/>
    <mergeCell ref="R32:V32"/>
    <mergeCell ref="W30:AE30"/>
    <mergeCell ref="M31:Q31"/>
    <mergeCell ref="B30:C30"/>
    <mergeCell ref="B25:C25"/>
    <mergeCell ref="I33:L33"/>
    <mergeCell ref="I32:L32"/>
    <mergeCell ref="I31:L31"/>
    <mergeCell ref="I30:L30"/>
    <mergeCell ref="I29:L29"/>
    <mergeCell ref="B57:C57"/>
    <mergeCell ref="D57:H57"/>
    <mergeCell ref="I57:L57"/>
    <mergeCell ref="M57:T57"/>
    <mergeCell ref="B48:C48"/>
    <mergeCell ref="W40:AE40"/>
    <mergeCell ref="AC44:AG44"/>
    <mergeCell ref="M40:Q40"/>
    <mergeCell ref="R40:V40"/>
    <mergeCell ref="D40:H40"/>
    <mergeCell ref="I40:L40"/>
    <mergeCell ref="AF40:AN40"/>
    <mergeCell ref="AH44:AL44"/>
    <mergeCell ref="AM44:AQ44"/>
    <mergeCell ref="B54:C54"/>
    <mergeCell ref="D50:L50"/>
    <mergeCell ref="U49:AB49"/>
    <mergeCell ref="D49:L49"/>
    <mergeCell ref="B45:C45"/>
    <mergeCell ref="D45:L45"/>
    <mergeCell ref="U45:AB45"/>
    <mergeCell ref="U46:AB46"/>
    <mergeCell ref="U47:AB47"/>
    <mergeCell ref="D53:L53"/>
    <mergeCell ref="D71:L71"/>
    <mergeCell ref="D61:H61"/>
    <mergeCell ref="D29:H29"/>
    <mergeCell ref="D28:H28"/>
    <mergeCell ref="M30:Q30"/>
    <mergeCell ref="R30:V30"/>
    <mergeCell ref="AF28:AN28"/>
    <mergeCell ref="M37:Q37"/>
    <mergeCell ref="I36:L36"/>
    <mergeCell ref="R37:V37"/>
    <mergeCell ref="AM45:AQ45"/>
    <mergeCell ref="I38:L38"/>
    <mergeCell ref="D39:H39"/>
    <mergeCell ref="I39:L39"/>
    <mergeCell ref="D51:L51"/>
    <mergeCell ref="D52:L52"/>
    <mergeCell ref="D59:H59"/>
    <mergeCell ref="D46:L46"/>
    <mergeCell ref="AJ58:AQ58"/>
    <mergeCell ref="AC53:AG53"/>
    <mergeCell ref="AC51:AG51"/>
    <mergeCell ref="D54:L54"/>
    <mergeCell ref="W36:AE36"/>
    <mergeCell ref="R34:V34"/>
    <mergeCell ref="R22:V22"/>
    <mergeCell ref="M27:Q27"/>
    <mergeCell ref="U50:AB50"/>
    <mergeCell ref="W35:AE35"/>
    <mergeCell ref="AF35:AN35"/>
    <mergeCell ref="W37:AE37"/>
    <mergeCell ref="M38:Q38"/>
    <mergeCell ref="R38:V38"/>
    <mergeCell ref="J42:N42"/>
    <mergeCell ref="O42:T42"/>
    <mergeCell ref="W34:AE34"/>
    <mergeCell ref="R25:V25"/>
    <mergeCell ref="M23:Q23"/>
    <mergeCell ref="AW44:BA44"/>
    <mergeCell ref="BA93:BD93"/>
    <mergeCell ref="AS97:AV97"/>
    <mergeCell ref="AC93:AF93"/>
    <mergeCell ref="AW93:AZ93"/>
    <mergeCell ref="AS91:AV91"/>
    <mergeCell ref="AC50:AG50"/>
    <mergeCell ref="AH48:AL48"/>
    <mergeCell ref="AO87:AR87"/>
    <mergeCell ref="AJ63:AQ63"/>
    <mergeCell ref="AJ64:AQ64"/>
    <mergeCell ref="AC88:AF88"/>
    <mergeCell ref="AW89:AZ89"/>
    <mergeCell ref="AS87:AV87"/>
    <mergeCell ref="AS88:AV88"/>
    <mergeCell ref="AS93:AV93"/>
    <mergeCell ref="AW52:BA52"/>
    <mergeCell ref="AR49:AV49"/>
    <mergeCell ref="AM46:AQ46"/>
    <mergeCell ref="AM47:AQ47"/>
    <mergeCell ref="AH46:AL46"/>
    <mergeCell ref="AE61:AI61"/>
    <mergeCell ref="AE62:AI62"/>
    <mergeCell ref="AR51:AV51"/>
    <mergeCell ref="B65:C65"/>
    <mergeCell ref="D67:H67"/>
    <mergeCell ref="I66:L66"/>
    <mergeCell ref="R71:AP71"/>
    <mergeCell ref="AE65:AI65"/>
    <mergeCell ref="U65:Y65"/>
    <mergeCell ref="B71:C71"/>
    <mergeCell ref="AC46:AG46"/>
    <mergeCell ref="D62:H62"/>
    <mergeCell ref="AJ62:AQ62"/>
    <mergeCell ref="AJ60:AQ60"/>
    <mergeCell ref="U60:Y60"/>
    <mergeCell ref="I58:L58"/>
    <mergeCell ref="M58:T58"/>
    <mergeCell ref="I59:L59"/>
    <mergeCell ref="B63:C63"/>
    <mergeCell ref="M62:T62"/>
    <mergeCell ref="AH52:AL52"/>
    <mergeCell ref="B49:C49"/>
    <mergeCell ref="B50:C50"/>
    <mergeCell ref="B51:C51"/>
    <mergeCell ref="B52:C52"/>
    <mergeCell ref="B53:C53"/>
    <mergeCell ref="B70:C70"/>
    <mergeCell ref="U88:X88"/>
    <mergeCell ref="D72:L72"/>
    <mergeCell ref="D87:N87"/>
    <mergeCell ref="B78:C78"/>
    <mergeCell ref="B87:C87"/>
    <mergeCell ref="B88:C88"/>
    <mergeCell ref="M73:Q73"/>
    <mergeCell ref="R73:AP73"/>
    <mergeCell ref="B72:C72"/>
    <mergeCell ref="M74:Q74"/>
    <mergeCell ref="R75:AP75"/>
    <mergeCell ref="D77:L77"/>
    <mergeCell ref="D73:L73"/>
    <mergeCell ref="D78:L78"/>
    <mergeCell ref="B77:C77"/>
    <mergeCell ref="M80:Q80"/>
    <mergeCell ref="R88:T88"/>
    <mergeCell ref="B74:C74"/>
    <mergeCell ref="D74:L74"/>
    <mergeCell ref="D75:L75"/>
    <mergeCell ref="D76:L76"/>
    <mergeCell ref="B44:C44"/>
    <mergeCell ref="D44:L44"/>
    <mergeCell ref="U44:AB44"/>
    <mergeCell ref="C43:AB43"/>
    <mergeCell ref="C124:F124"/>
    <mergeCell ref="G124:M124"/>
    <mergeCell ref="N124:Q124"/>
    <mergeCell ref="B60:C60"/>
    <mergeCell ref="D60:H60"/>
    <mergeCell ref="I60:L60"/>
    <mergeCell ref="M60:T60"/>
    <mergeCell ref="U90:X90"/>
    <mergeCell ref="X117:AB117"/>
    <mergeCell ref="Y100:AB100"/>
    <mergeCell ref="Y97:AB97"/>
    <mergeCell ref="R87:T87"/>
    <mergeCell ref="D66:H66"/>
    <mergeCell ref="D63:H63"/>
    <mergeCell ref="D65:H65"/>
    <mergeCell ref="I65:L65"/>
    <mergeCell ref="C95:M95"/>
    <mergeCell ref="B64:C64"/>
    <mergeCell ref="D64:H64"/>
    <mergeCell ref="B73:C73"/>
    <mergeCell ref="X119:AB119"/>
    <mergeCell ref="AC119:AJ119"/>
    <mergeCell ref="AU119:BA119"/>
    <mergeCell ref="AU118:BA118"/>
    <mergeCell ref="AC118:AJ118"/>
    <mergeCell ref="L107:AZ107"/>
    <mergeCell ref="AP117:AT117"/>
    <mergeCell ref="K117:R117"/>
    <mergeCell ref="AP118:AT118"/>
    <mergeCell ref="AK117:AO117"/>
    <mergeCell ref="AU117:BA117"/>
    <mergeCell ref="AC117:AJ117"/>
    <mergeCell ref="AP119:AT119"/>
    <mergeCell ref="S117:W117"/>
    <mergeCell ref="S118:W118"/>
    <mergeCell ref="X118:AB118"/>
    <mergeCell ref="AK118:AO118"/>
    <mergeCell ref="O100:Q100"/>
    <mergeCell ref="R100:T100"/>
    <mergeCell ref="U100:X100"/>
    <mergeCell ref="B134:E134"/>
    <mergeCell ref="F134:L134"/>
    <mergeCell ref="M134:P134"/>
    <mergeCell ref="Q134:W134"/>
    <mergeCell ref="Q128:W128"/>
    <mergeCell ref="B129:E129"/>
    <mergeCell ref="F129:L129"/>
    <mergeCell ref="B132:E132"/>
    <mergeCell ref="F132:L132"/>
    <mergeCell ref="B133:E133"/>
    <mergeCell ref="F133:L133"/>
    <mergeCell ref="M133:P133"/>
    <mergeCell ref="Q133:W133"/>
    <mergeCell ref="A131:W131"/>
    <mergeCell ref="R124:X124"/>
    <mergeCell ref="A121:E121"/>
    <mergeCell ref="B123:F123"/>
    <mergeCell ref="G123:M123"/>
    <mergeCell ref="F127:L127"/>
    <mergeCell ref="B128:E128"/>
    <mergeCell ref="S119:W119"/>
    <mergeCell ref="D92:N92"/>
    <mergeCell ref="B93:C93"/>
    <mergeCell ref="B90:C90"/>
    <mergeCell ref="R89:T89"/>
    <mergeCell ref="U91:X91"/>
    <mergeCell ref="B106:K106"/>
    <mergeCell ref="L106:AZ106"/>
    <mergeCell ref="N123:Q123"/>
    <mergeCell ref="R123:X123"/>
    <mergeCell ref="O98:Q98"/>
    <mergeCell ref="D90:N90"/>
    <mergeCell ref="AC90:AF90"/>
    <mergeCell ref="AC98:AF98"/>
    <mergeCell ref="B99:C99"/>
    <mergeCell ref="B100:C100"/>
    <mergeCell ref="B101:C101"/>
    <mergeCell ref="K115:BA115"/>
    <mergeCell ref="C116:J116"/>
    <mergeCell ref="C115:J115"/>
    <mergeCell ref="C117:J117"/>
    <mergeCell ref="AS99:AV99"/>
    <mergeCell ref="AG100:AJ100"/>
    <mergeCell ref="AK100:AN100"/>
    <mergeCell ref="AO100:AR100"/>
    <mergeCell ref="R90:T90"/>
    <mergeCell ref="O90:Q90"/>
    <mergeCell ref="AO90:AR90"/>
    <mergeCell ref="AK90:AN90"/>
    <mergeCell ref="AG90:AJ90"/>
    <mergeCell ref="R80:AP80"/>
    <mergeCell ref="C119:J119"/>
    <mergeCell ref="U89:X89"/>
    <mergeCell ref="R97:T97"/>
    <mergeCell ref="B107:K107"/>
    <mergeCell ref="U101:X101"/>
    <mergeCell ref="R98:T98"/>
    <mergeCell ref="U98:X98"/>
    <mergeCell ref="B97:C97"/>
    <mergeCell ref="B98:C98"/>
    <mergeCell ref="D98:N98"/>
    <mergeCell ref="U97:X97"/>
    <mergeCell ref="U92:X92"/>
    <mergeCell ref="K118:R118"/>
    <mergeCell ref="R93:T93"/>
    <mergeCell ref="U93:X93"/>
    <mergeCell ref="D99:N99"/>
    <mergeCell ref="C118:J118"/>
    <mergeCell ref="R99:T99"/>
    <mergeCell ref="Y99:AB99"/>
    <mergeCell ref="AC99:AF99"/>
    <mergeCell ref="AG99:AJ99"/>
    <mergeCell ref="AK99:AN99"/>
    <mergeCell ref="AO99:AR99"/>
    <mergeCell ref="O91:Q91"/>
    <mergeCell ref="R91:T91"/>
    <mergeCell ref="Y93:AB93"/>
    <mergeCell ref="AC97:AF97"/>
    <mergeCell ref="U96:X96"/>
    <mergeCell ref="O96:T96"/>
    <mergeCell ref="AG97:AJ97"/>
    <mergeCell ref="AO91:AR91"/>
    <mergeCell ref="AK97:AN97"/>
    <mergeCell ref="AO97:AR97"/>
    <mergeCell ref="AG98:AJ98"/>
    <mergeCell ref="R92:T92"/>
    <mergeCell ref="Y91:AB91"/>
    <mergeCell ref="AO98:AR98"/>
    <mergeCell ref="AK92:AN92"/>
    <mergeCell ref="BA92:BD92"/>
    <mergeCell ref="AC87:AF87"/>
    <mergeCell ref="AW91:AZ91"/>
    <mergeCell ref="Y90:AB90"/>
    <mergeCell ref="AW86:BD86"/>
    <mergeCell ref="AK89:AN89"/>
    <mergeCell ref="AO89:AR89"/>
    <mergeCell ref="BA89:BD89"/>
    <mergeCell ref="BA88:BD88"/>
    <mergeCell ref="BA90:BD90"/>
    <mergeCell ref="BA91:BD91"/>
    <mergeCell ref="AC92:AF92"/>
    <mergeCell ref="Y92:AB92"/>
    <mergeCell ref="AW88:AZ88"/>
    <mergeCell ref="Y89:AB89"/>
    <mergeCell ref="AC89:AF89"/>
    <mergeCell ref="AG89:AJ89"/>
    <mergeCell ref="AW90:AZ90"/>
    <mergeCell ref="AS90:AV90"/>
    <mergeCell ref="AR54:AV54"/>
    <mergeCell ref="AW54:BA54"/>
    <mergeCell ref="AW53:BA53"/>
    <mergeCell ref="AW51:BA51"/>
    <mergeCell ref="BA87:BD87"/>
    <mergeCell ref="AH54:AL54"/>
    <mergeCell ref="AM54:AQ54"/>
    <mergeCell ref="M64:T64"/>
    <mergeCell ref="AW67:AX67"/>
    <mergeCell ref="M70:Q70"/>
    <mergeCell ref="AW60:AX60"/>
    <mergeCell ref="AR52:AV52"/>
    <mergeCell ref="R76:AP76"/>
    <mergeCell ref="AC52:AG52"/>
    <mergeCell ref="AR53:AV53"/>
    <mergeCell ref="Z66:AD66"/>
    <mergeCell ref="M71:Q71"/>
    <mergeCell ref="M72:Q72"/>
    <mergeCell ref="R72:AP72"/>
    <mergeCell ref="AJ59:AQ59"/>
    <mergeCell ref="C56:V56"/>
    <mergeCell ref="B75:C75"/>
    <mergeCell ref="M75:Q75"/>
    <mergeCell ref="U87:X87"/>
    <mergeCell ref="BB46:BF46"/>
    <mergeCell ref="AW47:BA47"/>
    <mergeCell ref="M59:T59"/>
    <mergeCell ref="U59:Y59"/>
    <mergeCell ref="AW59:AX59"/>
    <mergeCell ref="AM48:AQ48"/>
    <mergeCell ref="AR46:AV46"/>
    <mergeCell ref="AE67:AI67"/>
    <mergeCell ref="Z67:AD67"/>
    <mergeCell ref="M63:T63"/>
    <mergeCell ref="U63:Y63"/>
    <mergeCell ref="AC48:AG48"/>
    <mergeCell ref="AC49:AG49"/>
    <mergeCell ref="AH47:AL47"/>
    <mergeCell ref="AR48:AV48"/>
    <mergeCell ref="BB51:BF51"/>
    <mergeCell ref="BB52:BF52"/>
    <mergeCell ref="AM53:AQ53"/>
    <mergeCell ref="U64:Y64"/>
    <mergeCell ref="AW64:AX64"/>
    <mergeCell ref="AW57:AX57"/>
    <mergeCell ref="BB53:BF53"/>
    <mergeCell ref="BB54:BF54"/>
    <mergeCell ref="AW62:AX62"/>
    <mergeCell ref="BH93:BI93"/>
    <mergeCell ref="M44:T44"/>
    <mergeCell ref="M45:T45"/>
    <mergeCell ref="M46:T46"/>
    <mergeCell ref="M47:T47"/>
    <mergeCell ref="M48:T48"/>
    <mergeCell ref="M49:T49"/>
    <mergeCell ref="M50:T50"/>
    <mergeCell ref="M51:T51"/>
    <mergeCell ref="M52:T52"/>
    <mergeCell ref="M53:T53"/>
    <mergeCell ref="M54:T54"/>
    <mergeCell ref="Z57:AD57"/>
    <mergeCell ref="Z58:AD58"/>
    <mergeCell ref="Z59:AD59"/>
    <mergeCell ref="Z60:AD60"/>
    <mergeCell ref="Z61:AD61"/>
    <mergeCell ref="Z62:AD62"/>
    <mergeCell ref="AG88:AJ88"/>
    <mergeCell ref="R70:AP70"/>
    <mergeCell ref="AW65:AX65"/>
    <mergeCell ref="AS89:AV89"/>
    <mergeCell ref="BB47:BF47"/>
    <mergeCell ref="AW46:BA46"/>
    <mergeCell ref="AO22:AY22"/>
    <mergeCell ref="AO23:AY23"/>
    <mergeCell ref="AO24:AY24"/>
    <mergeCell ref="AO25:AY25"/>
    <mergeCell ref="AO26:AY26"/>
    <mergeCell ref="AO27:AY27"/>
    <mergeCell ref="AO28:AY28"/>
    <mergeCell ref="AO29:AY29"/>
    <mergeCell ref="AO30:AY30"/>
    <mergeCell ref="AO40:AY40"/>
    <mergeCell ref="L116:BA116"/>
    <mergeCell ref="AO31:AY31"/>
    <mergeCell ref="AO32:AY32"/>
    <mergeCell ref="AO33:AY33"/>
    <mergeCell ref="AO34:AY34"/>
    <mergeCell ref="AO35:AY35"/>
    <mergeCell ref="AO36:AY36"/>
    <mergeCell ref="AO37:AY37"/>
    <mergeCell ref="AO38:AY38"/>
    <mergeCell ref="AO39:AY39"/>
    <mergeCell ref="AW48:BA48"/>
    <mergeCell ref="AW49:BA49"/>
    <mergeCell ref="AW50:BA50"/>
    <mergeCell ref="U48:AB48"/>
    <mergeCell ref="AW58:AX58"/>
    <mergeCell ref="AC54:AG54"/>
    <mergeCell ref="AW61:AX61"/>
    <mergeCell ref="U58:Y58"/>
    <mergeCell ref="AW87:AZ87"/>
    <mergeCell ref="R74:AP74"/>
    <mergeCell ref="U66:Y66"/>
    <mergeCell ref="AE66:AI66"/>
    <mergeCell ref="AR50:AV50"/>
  </mergeCells>
  <phoneticPr fontId="10"/>
  <conditionalFormatting sqref="D58:Y67 AJ58:AQ67">
    <cfRule type="containsBlanks" dxfId="9" priority="6">
      <formula>LEN(TRIM(D58))=0</formula>
    </cfRule>
  </conditionalFormatting>
  <conditionalFormatting sqref="D45:AB54 AH45:AL54 AW45:BF54">
    <cfRule type="containsBlanks" dxfId="8" priority="9">
      <formula>LEN(TRIM(D45))=0</formula>
    </cfRule>
  </conditionalFormatting>
  <conditionalFormatting sqref="D88:AJ93 AS88:BD93">
    <cfRule type="containsBlanks" dxfId="7" priority="4">
      <formula>LEN(TRIM(D88))=0</formula>
    </cfRule>
  </conditionalFormatting>
  <conditionalFormatting sqref="D98:AJ101 AS98:AZ101">
    <cfRule type="containsBlanks" dxfId="6" priority="3">
      <formula>LEN(TRIM(D98))=0</formula>
    </cfRule>
  </conditionalFormatting>
  <conditionalFormatting sqref="L106:AZ107 K115:BA115 K116:L116 K118:BA119 G123:M124 R123:X124 F127:L129 Q128:W129 F133:L134 Q133:W134">
    <cfRule type="containsBlanks" dxfId="5" priority="8">
      <formula>LEN(TRIM(F106))=0</formula>
    </cfRule>
  </conditionalFormatting>
  <conditionalFormatting sqref="M71:AP80">
    <cfRule type="containsBlanks" dxfId="4" priority="5">
      <formula>LEN(TRIM(M71))=0</formula>
    </cfRule>
  </conditionalFormatting>
  <conditionalFormatting sqref="AG7:AM8 AS7:AX8 AG9:AX10 T11:X11 T13:W15 AI14:AJ14 D21:Q40 W21:AN40">
    <cfRule type="containsBlanks" dxfId="3" priority="11">
      <formula>LEN(TRIM(D7))=0</formula>
    </cfRule>
  </conditionalFormatting>
  <conditionalFormatting sqref="AG2:AX6 F3:X8">
    <cfRule type="containsBlanks" dxfId="2" priority="12">
      <formula>LEN(TRIM(F2))=0</formula>
    </cfRule>
  </conditionalFormatting>
  <conditionalFormatting sqref="AO21:AY21">
    <cfRule type="expression" dxfId="1" priority="2">
      <formula>$AO$21=""</formula>
    </cfRule>
  </conditionalFormatting>
  <conditionalFormatting sqref="AO22:AY40">
    <cfRule type="expression" dxfId="0" priority="1">
      <formula>$AO22=""</formula>
    </cfRule>
  </conditionalFormatting>
  <dataValidations count="1">
    <dataValidation type="list" allowBlank="1" showInputMessage="1" showErrorMessage="1" sqref="T11:X11" xr:uid="{00000000-0002-0000-0000-000000000000}">
      <formula1>"税抜き,税込み"</formula1>
    </dataValidation>
  </dataValidations>
  <pageMargins left="0.7" right="0.7" top="0.75" bottom="0.75" header="0.3" footer="0.3"/>
  <pageSetup paperSize="9" scale="58" fitToHeight="0" orientation="portrait" r:id="rId1"/>
  <rowBreaks count="1" manualBreakCount="1">
    <brk id="68" max="6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ECE1A-DA09-46A7-96C7-A7D3C4E5FE83}">
  <sheetPr>
    <tabColor theme="0" tint="-0.499984740745262"/>
  </sheetPr>
  <dimension ref="A1:AQ42"/>
  <sheetViews>
    <sheetView showZeros="0" view="pageBreakPreview" zoomScaleNormal="115" zoomScaleSheetLayoutView="100" workbookViewId="0"/>
  </sheetViews>
  <sheetFormatPr defaultColWidth="2.42578125" defaultRowHeight="18.75" customHeight="1"/>
  <cols>
    <col min="1" max="19" width="2.42578125" style="15"/>
    <col min="20" max="20" width="4.140625" style="15" customWidth="1"/>
    <col min="21" max="21" width="2.42578125" style="15" customWidth="1"/>
    <col min="22" max="16384" width="2.42578125" style="15"/>
  </cols>
  <sheetData>
    <row r="1" spans="1:43" ht="18.75" customHeight="1">
      <c r="A1" s="411" t="s">
        <v>182</v>
      </c>
      <c r="B1" s="411"/>
      <c r="C1" s="411"/>
      <c r="D1" s="411"/>
      <c r="E1" s="411"/>
      <c r="F1" s="411"/>
      <c r="G1" s="411"/>
      <c r="H1" s="411"/>
      <c r="I1" s="411"/>
      <c r="J1" s="411"/>
      <c r="K1" s="411"/>
      <c r="L1" s="411"/>
      <c r="M1" s="411"/>
      <c r="N1" s="411"/>
      <c r="O1" s="411"/>
      <c r="P1" s="411"/>
      <c r="Q1" s="411"/>
      <c r="R1" s="411"/>
      <c r="S1" s="411"/>
      <c r="T1" s="411"/>
      <c r="U1" s="411"/>
      <c r="V1" s="411"/>
      <c r="W1" s="411"/>
      <c r="X1" s="411"/>
      <c r="Y1" s="411"/>
      <c r="Z1" s="411"/>
      <c r="AA1" s="411"/>
      <c r="AB1" s="411"/>
      <c r="AC1" s="411"/>
      <c r="AD1" s="411"/>
      <c r="AE1" s="412"/>
      <c r="AF1" s="412"/>
      <c r="AG1" s="412"/>
      <c r="AH1" s="412"/>
      <c r="AI1" s="22"/>
    </row>
    <row r="2" spans="1:43" ht="18.75" customHeight="1">
      <c r="Z2" s="413">
        <f>入力シート!F3</f>
        <v>0</v>
      </c>
      <c r="AA2" s="413"/>
      <c r="AB2" s="413"/>
      <c r="AC2" s="413"/>
      <c r="AD2" s="413"/>
      <c r="AE2" s="413"/>
      <c r="AF2" s="413"/>
      <c r="AG2" s="413"/>
      <c r="AH2" s="413"/>
    </row>
    <row r="3" spans="1:43" ht="18.75" customHeight="1">
      <c r="Z3" s="414">
        <f>入力シート!F4</f>
        <v>0</v>
      </c>
      <c r="AA3" s="414"/>
      <c r="AB3" s="414"/>
      <c r="AC3" s="414"/>
      <c r="AD3" s="414"/>
      <c r="AE3" s="414"/>
      <c r="AF3" s="414"/>
      <c r="AG3" s="414"/>
      <c r="AH3" s="414"/>
    </row>
    <row r="4" spans="1:43" ht="18.75" customHeight="1">
      <c r="Z4" s="23"/>
    </row>
    <row r="5" spans="1:43" ht="18.75" customHeight="1">
      <c r="B5" s="24"/>
    </row>
    <row r="6" spans="1:43" ht="18.75" customHeight="1">
      <c r="B6" s="24"/>
      <c r="AQ6" s="25"/>
    </row>
    <row r="7" spans="1:43" ht="18.75" customHeight="1">
      <c r="B7" s="24"/>
      <c r="C7" s="137" t="s">
        <v>183</v>
      </c>
      <c r="D7" s="137"/>
      <c r="E7" s="137"/>
      <c r="F7" s="137"/>
      <c r="G7" s="137"/>
      <c r="H7" s="137"/>
      <c r="I7" s="137"/>
      <c r="J7" s="137"/>
      <c r="K7" s="137"/>
      <c r="L7" s="137"/>
      <c r="M7" s="137"/>
      <c r="N7" s="137"/>
    </row>
    <row r="8" spans="1:43" ht="18.75" customHeight="1">
      <c r="C8" s="137" t="s">
        <v>184</v>
      </c>
      <c r="D8" s="137"/>
      <c r="E8" s="137"/>
      <c r="F8" s="137"/>
      <c r="G8" s="137"/>
      <c r="H8" s="137"/>
      <c r="I8" s="137"/>
      <c r="J8" s="137"/>
      <c r="K8" s="137"/>
      <c r="L8" s="137"/>
      <c r="M8" s="137"/>
      <c r="N8" s="137"/>
      <c r="O8" s="137"/>
    </row>
    <row r="9" spans="1:43" ht="18.75" customHeight="1">
      <c r="B9" s="24"/>
    </row>
    <row r="10" spans="1:43" ht="18.75" customHeight="1">
      <c r="B10" s="24"/>
    </row>
    <row r="11" spans="1:43" ht="18.75" customHeight="1">
      <c r="R11" s="137" t="s">
        <v>185</v>
      </c>
      <c r="S11" s="137"/>
      <c r="T11" s="137"/>
      <c r="U11" s="209">
        <f>入力シート!F5</f>
        <v>0</v>
      </c>
      <c r="V11" s="209"/>
      <c r="W11" s="209"/>
      <c r="X11" s="209"/>
      <c r="Y11" s="209"/>
      <c r="Z11" s="209"/>
      <c r="AA11" s="209"/>
      <c r="AB11" s="209"/>
      <c r="AC11" s="209"/>
      <c r="AD11" s="209"/>
      <c r="AE11" s="209"/>
      <c r="AF11" s="209"/>
      <c r="AG11" s="209"/>
      <c r="AH11" s="209"/>
    </row>
    <row r="12" spans="1:43" ht="18.75" customHeight="1">
      <c r="B12" s="24"/>
      <c r="R12" s="137" t="s">
        <v>186</v>
      </c>
      <c r="S12" s="137"/>
      <c r="T12" s="137"/>
      <c r="U12" s="415">
        <f>入力シート!F6</f>
        <v>0</v>
      </c>
      <c r="V12" s="415"/>
      <c r="W12" s="415"/>
      <c r="X12" s="415"/>
      <c r="Y12" s="415"/>
      <c r="Z12" s="415"/>
      <c r="AA12" s="415"/>
      <c r="AB12" s="415"/>
      <c r="AC12" s="415"/>
      <c r="AD12" s="415"/>
      <c r="AE12" s="415"/>
      <c r="AF12" s="415"/>
      <c r="AG12" s="415"/>
      <c r="AH12" s="415"/>
    </row>
    <row r="13" spans="1:43" ht="18.75" customHeight="1">
      <c r="B13" s="24"/>
      <c r="U13" s="415"/>
      <c r="V13" s="415"/>
      <c r="W13" s="415"/>
      <c r="X13" s="415"/>
      <c r="Y13" s="415"/>
      <c r="Z13" s="415"/>
      <c r="AA13" s="415"/>
      <c r="AB13" s="415"/>
      <c r="AC13" s="415"/>
      <c r="AD13" s="415"/>
      <c r="AE13" s="415"/>
      <c r="AF13" s="415"/>
      <c r="AG13" s="415"/>
      <c r="AH13" s="415"/>
    </row>
    <row r="14" spans="1:43" ht="18.75" customHeight="1">
      <c r="B14" s="24"/>
      <c r="R14" s="137" t="s">
        <v>187</v>
      </c>
      <c r="S14" s="137"/>
      <c r="T14" s="137"/>
      <c r="U14" s="209">
        <f>入力シート!F7</f>
        <v>0</v>
      </c>
      <c r="V14" s="209"/>
      <c r="W14" s="209"/>
      <c r="X14" s="209"/>
      <c r="Y14" s="209"/>
      <c r="Z14" s="209"/>
      <c r="AA14" s="209"/>
      <c r="AB14" s="209"/>
      <c r="AC14" s="209"/>
      <c r="AD14" s="209"/>
      <c r="AE14" s="209"/>
      <c r="AF14" s="209"/>
      <c r="AG14" s="209"/>
      <c r="AH14" s="209"/>
    </row>
    <row r="15" spans="1:43" ht="18.75" customHeight="1">
      <c r="B15" s="24"/>
      <c r="V15" s="20"/>
      <c r="W15" s="20"/>
      <c r="X15" s="20"/>
      <c r="Y15" s="20"/>
      <c r="Z15" s="20"/>
      <c r="AA15" s="20"/>
      <c r="AB15" s="20"/>
      <c r="AC15" s="20"/>
      <c r="AD15" s="20"/>
      <c r="AE15" s="20"/>
    </row>
    <row r="16" spans="1:43" ht="18.75" customHeight="1">
      <c r="B16" s="24"/>
      <c r="V16" s="20"/>
      <c r="W16" s="20"/>
      <c r="X16" s="20"/>
      <c r="Y16" s="20"/>
      <c r="Z16" s="20"/>
      <c r="AA16" s="20"/>
      <c r="AB16" s="20"/>
      <c r="AC16" s="20"/>
      <c r="AD16" s="20"/>
      <c r="AE16" s="20"/>
    </row>
    <row r="17" spans="2:34" ht="60" customHeight="1">
      <c r="B17" s="416" t="s">
        <v>188</v>
      </c>
      <c r="C17" s="417"/>
      <c r="D17" s="417"/>
      <c r="E17" s="417"/>
      <c r="F17" s="417"/>
      <c r="G17" s="417"/>
      <c r="H17" s="417"/>
      <c r="I17" s="417"/>
      <c r="J17" s="417"/>
      <c r="K17" s="417"/>
      <c r="L17" s="417"/>
      <c r="M17" s="417"/>
      <c r="N17" s="417"/>
      <c r="O17" s="417"/>
      <c r="P17" s="417"/>
      <c r="Q17" s="417"/>
      <c r="R17" s="417"/>
      <c r="S17" s="417"/>
      <c r="T17" s="417"/>
      <c r="U17" s="417"/>
      <c r="V17" s="417"/>
      <c r="W17" s="417"/>
      <c r="X17" s="417"/>
      <c r="Y17" s="417"/>
      <c r="Z17" s="417"/>
      <c r="AA17" s="417"/>
      <c r="AB17" s="417"/>
      <c r="AC17" s="417"/>
      <c r="AD17" s="417"/>
      <c r="AE17" s="417"/>
      <c r="AF17" s="417"/>
      <c r="AG17" s="417"/>
      <c r="AH17" s="417"/>
    </row>
    <row r="18" spans="2:34" ht="18.75" customHeight="1">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row>
    <row r="19" spans="2:34" ht="18.75" customHeight="1">
      <c r="B19" s="24"/>
    </row>
    <row r="20" spans="2:34" ht="18.75" customHeight="1">
      <c r="B20" s="418" t="s">
        <v>189</v>
      </c>
      <c r="C20" s="418"/>
      <c r="D20" s="418"/>
      <c r="E20" s="418"/>
      <c r="F20" s="418"/>
      <c r="G20" s="418"/>
      <c r="H20" s="418"/>
      <c r="I20" s="418"/>
      <c r="J20" s="418"/>
      <c r="K20" s="418"/>
      <c r="L20" s="418"/>
      <c r="M20" s="418"/>
      <c r="N20" s="418"/>
      <c r="O20" s="418"/>
      <c r="P20" s="418"/>
      <c r="Q20" s="418"/>
      <c r="R20" s="418"/>
      <c r="S20" s="418"/>
      <c r="T20" s="418"/>
      <c r="U20" s="418"/>
      <c r="V20" s="418"/>
      <c r="W20" s="418"/>
      <c r="X20" s="418"/>
      <c r="Y20" s="418"/>
      <c r="Z20" s="418"/>
      <c r="AA20" s="418"/>
      <c r="AB20" s="418"/>
      <c r="AC20" s="418"/>
      <c r="AD20" s="418"/>
      <c r="AE20" s="418"/>
      <c r="AF20" s="418"/>
      <c r="AG20" s="418"/>
      <c r="AH20" s="418"/>
    </row>
    <row r="21" spans="2:34" ht="18.75" customHeight="1">
      <c r="B21" s="418"/>
      <c r="C21" s="418"/>
      <c r="D21" s="418"/>
      <c r="E21" s="418"/>
      <c r="F21" s="418"/>
      <c r="G21" s="418"/>
      <c r="H21" s="418"/>
      <c r="I21" s="418"/>
      <c r="J21" s="418"/>
      <c r="K21" s="418"/>
      <c r="L21" s="418"/>
      <c r="M21" s="418"/>
      <c r="N21" s="418"/>
      <c r="O21" s="418"/>
      <c r="P21" s="418"/>
      <c r="Q21" s="418"/>
      <c r="R21" s="418"/>
      <c r="S21" s="418"/>
      <c r="T21" s="418"/>
      <c r="U21" s="418"/>
      <c r="V21" s="418"/>
      <c r="W21" s="418"/>
      <c r="X21" s="418"/>
      <c r="Y21" s="418"/>
      <c r="Z21" s="418"/>
      <c r="AA21" s="418"/>
      <c r="AB21" s="418"/>
      <c r="AC21" s="418"/>
      <c r="AD21" s="418"/>
      <c r="AE21" s="418"/>
      <c r="AF21" s="418"/>
      <c r="AG21" s="418"/>
      <c r="AH21" s="418"/>
    </row>
    <row r="22" spans="2:34" ht="18.75" customHeight="1">
      <c r="B22" s="418"/>
      <c r="C22" s="418"/>
      <c r="D22" s="418"/>
      <c r="E22" s="418"/>
      <c r="F22" s="418"/>
      <c r="G22" s="418"/>
      <c r="H22" s="418"/>
      <c r="I22" s="418"/>
      <c r="J22" s="418"/>
      <c r="K22" s="418"/>
      <c r="L22" s="418"/>
      <c r="M22" s="418"/>
      <c r="N22" s="418"/>
      <c r="O22" s="418"/>
      <c r="P22" s="418"/>
      <c r="Q22" s="418"/>
      <c r="R22" s="418"/>
      <c r="S22" s="418"/>
      <c r="T22" s="418"/>
      <c r="U22" s="418"/>
      <c r="V22" s="418"/>
      <c r="W22" s="418"/>
      <c r="X22" s="418"/>
      <c r="Y22" s="418"/>
      <c r="Z22" s="418"/>
      <c r="AA22" s="418"/>
      <c r="AB22" s="418"/>
      <c r="AC22" s="418"/>
      <c r="AD22" s="418"/>
      <c r="AE22" s="418"/>
      <c r="AF22" s="418"/>
      <c r="AG22" s="418"/>
      <c r="AH22" s="418"/>
    </row>
    <row r="23" spans="2:34" s="20" customFormat="1" ht="22.5" customHeight="1">
      <c r="B23" s="418"/>
      <c r="C23" s="418"/>
      <c r="D23" s="418"/>
      <c r="E23" s="418"/>
      <c r="F23" s="418"/>
      <c r="G23" s="418"/>
      <c r="H23" s="418"/>
      <c r="I23" s="418"/>
      <c r="J23" s="418"/>
      <c r="K23" s="418"/>
      <c r="L23" s="418"/>
      <c r="M23" s="418"/>
      <c r="N23" s="418"/>
      <c r="O23" s="418"/>
      <c r="P23" s="418"/>
      <c r="Q23" s="418"/>
      <c r="R23" s="418"/>
      <c r="S23" s="418"/>
      <c r="T23" s="418"/>
      <c r="U23" s="418"/>
      <c r="V23" s="418"/>
      <c r="W23" s="418"/>
      <c r="X23" s="418"/>
      <c r="Y23" s="418"/>
      <c r="Z23" s="418"/>
      <c r="AA23" s="418"/>
      <c r="AB23" s="418"/>
      <c r="AC23" s="418"/>
      <c r="AD23" s="418"/>
      <c r="AE23" s="418"/>
      <c r="AF23" s="418"/>
      <c r="AG23" s="418"/>
      <c r="AH23" s="418"/>
    </row>
    <row r="24" spans="2:34" ht="18.75" customHeight="1">
      <c r="B24" s="410"/>
      <c r="C24" s="410"/>
      <c r="D24" s="410"/>
      <c r="E24" s="410"/>
      <c r="F24" s="410"/>
      <c r="G24" s="410"/>
      <c r="H24" s="410"/>
      <c r="I24" s="410"/>
      <c r="J24" s="410"/>
      <c r="K24" s="410"/>
      <c r="L24" s="410"/>
      <c r="M24" s="410"/>
      <c r="N24" s="410"/>
      <c r="O24" s="410"/>
      <c r="P24" s="410"/>
      <c r="Q24" s="410"/>
      <c r="R24" s="410"/>
      <c r="S24" s="410"/>
      <c r="T24" s="410"/>
      <c r="U24" s="410"/>
      <c r="V24" s="410"/>
      <c r="W24" s="410"/>
      <c r="X24" s="410"/>
      <c r="Y24" s="410"/>
      <c r="Z24" s="410"/>
      <c r="AA24" s="410"/>
      <c r="AB24" s="410"/>
      <c r="AC24" s="410"/>
      <c r="AD24" s="410"/>
      <c r="AE24" s="410"/>
      <c r="AF24" s="410"/>
      <c r="AG24" s="410"/>
      <c r="AH24" s="410"/>
    </row>
    <row r="25" spans="2:34" ht="18.75" customHeight="1">
      <c r="B25" s="172" t="s">
        <v>190</v>
      </c>
      <c r="C25" s="172"/>
      <c r="D25" s="172"/>
      <c r="E25" s="172"/>
      <c r="F25" s="172"/>
      <c r="G25" s="172"/>
      <c r="H25" s="172"/>
      <c r="I25" s="172"/>
      <c r="J25" s="172"/>
      <c r="K25" s="172"/>
      <c r="L25" s="420" t="s">
        <v>191</v>
      </c>
      <c r="M25" s="420"/>
      <c r="N25" s="420"/>
      <c r="O25" s="420"/>
      <c r="P25" s="420"/>
      <c r="Q25" s="420"/>
      <c r="R25" s="420"/>
      <c r="S25" s="420"/>
      <c r="T25" s="420"/>
      <c r="U25" s="420"/>
      <c r="V25" s="420"/>
      <c r="W25" s="420"/>
      <c r="X25" s="420"/>
      <c r="Y25" s="420"/>
      <c r="Z25" s="420"/>
      <c r="AA25" s="420"/>
      <c r="AB25" s="420"/>
      <c r="AC25" s="420"/>
      <c r="AD25" s="420"/>
      <c r="AE25" s="420"/>
      <c r="AF25" s="420"/>
      <c r="AG25" s="420"/>
      <c r="AH25" s="420"/>
    </row>
    <row r="26" spans="2:34" ht="18.75" customHeight="1">
      <c r="B26" s="421" t="s">
        <v>192</v>
      </c>
      <c r="C26" s="421"/>
      <c r="D26" s="421"/>
      <c r="E26" s="421"/>
      <c r="F26" s="421"/>
      <c r="G26" s="421"/>
      <c r="H26" s="421"/>
      <c r="I26" s="421"/>
      <c r="J26" s="421"/>
      <c r="K26" s="421"/>
      <c r="L26" s="421"/>
      <c r="M26" s="421"/>
      <c r="N26" s="421"/>
      <c r="O26" s="421"/>
      <c r="P26" s="421"/>
      <c r="Q26" s="421"/>
      <c r="R26" s="421"/>
      <c r="S26" s="421"/>
      <c r="T26" s="421"/>
      <c r="U26" s="421"/>
      <c r="V26" s="421"/>
      <c r="W26" s="421"/>
      <c r="X26" s="421"/>
      <c r="Y26" s="421"/>
      <c r="Z26" s="421"/>
      <c r="AA26" s="421"/>
      <c r="AB26" s="421"/>
      <c r="AC26" s="421"/>
      <c r="AD26" s="421"/>
      <c r="AE26" s="421"/>
      <c r="AF26" s="421"/>
      <c r="AG26" s="421"/>
      <c r="AH26" s="421"/>
    </row>
    <row r="27" spans="2:34" ht="18.75" customHeight="1">
      <c r="B27" s="27"/>
      <c r="C27" s="27"/>
      <c r="D27" s="27"/>
      <c r="E27" s="27"/>
      <c r="F27" s="27"/>
      <c r="G27" s="27"/>
      <c r="H27" s="27"/>
      <c r="I27" s="27"/>
      <c r="J27" s="27"/>
      <c r="K27" s="27"/>
      <c r="L27" s="28"/>
      <c r="M27" s="28"/>
      <c r="N27" s="28"/>
      <c r="O27" s="28"/>
      <c r="P27" s="28"/>
      <c r="Q27" s="28"/>
      <c r="R27" s="28"/>
      <c r="S27" s="28"/>
      <c r="T27" s="28"/>
      <c r="U27" s="28"/>
      <c r="V27" s="28"/>
      <c r="W27" s="28"/>
      <c r="X27" s="28"/>
      <c r="Y27" s="28"/>
      <c r="Z27" s="28"/>
      <c r="AA27" s="28"/>
      <c r="AB27" s="28"/>
      <c r="AC27" s="28"/>
      <c r="AD27" s="28"/>
      <c r="AE27" s="28"/>
      <c r="AF27" s="28"/>
      <c r="AG27" s="28"/>
      <c r="AH27" s="28"/>
    </row>
    <row r="28" spans="2:34" ht="18.75" customHeight="1">
      <c r="B28" s="172" t="s">
        <v>193</v>
      </c>
      <c r="C28" s="172"/>
      <c r="D28" s="172"/>
      <c r="E28" s="172"/>
      <c r="F28" s="172"/>
      <c r="G28" s="172"/>
      <c r="H28" s="172"/>
      <c r="I28" s="172"/>
      <c r="J28" s="172"/>
      <c r="K28" s="172"/>
      <c r="L28" s="420" t="s">
        <v>191</v>
      </c>
      <c r="M28" s="420"/>
      <c r="N28" s="420"/>
      <c r="O28" s="420"/>
      <c r="P28" s="420"/>
      <c r="Q28" s="420"/>
      <c r="R28" s="420"/>
      <c r="S28" s="420"/>
      <c r="T28" s="420"/>
      <c r="U28" s="420"/>
      <c r="V28" s="420"/>
      <c r="W28" s="420"/>
      <c r="X28" s="420"/>
      <c r="Y28" s="420"/>
      <c r="Z28" s="420"/>
      <c r="AA28" s="420"/>
      <c r="AB28" s="420"/>
      <c r="AC28" s="420"/>
      <c r="AD28" s="420"/>
      <c r="AE28" s="420"/>
      <c r="AF28" s="420"/>
      <c r="AG28" s="420"/>
      <c r="AH28" s="420"/>
    </row>
    <row r="29" spans="2:34" ht="18.75" customHeight="1">
      <c r="B29" s="421" t="s">
        <v>192</v>
      </c>
      <c r="C29" s="421"/>
      <c r="D29" s="421"/>
      <c r="E29" s="421"/>
      <c r="F29" s="421"/>
      <c r="G29" s="421"/>
      <c r="H29" s="421"/>
      <c r="I29" s="421"/>
      <c r="J29" s="421"/>
      <c r="K29" s="421"/>
      <c r="L29" s="421"/>
      <c r="M29" s="421"/>
      <c r="N29" s="421"/>
      <c r="O29" s="421"/>
      <c r="P29" s="421"/>
      <c r="Q29" s="421"/>
      <c r="R29" s="421"/>
      <c r="S29" s="421"/>
      <c r="T29" s="421"/>
      <c r="U29" s="421"/>
      <c r="V29" s="421"/>
      <c r="W29" s="421"/>
      <c r="X29" s="421"/>
      <c r="Y29" s="421"/>
      <c r="Z29" s="421"/>
      <c r="AA29" s="421"/>
      <c r="AB29" s="421"/>
      <c r="AC29" s="421"/>
      <c r="AD29" s="421"/>
      <c r="AE29" s="421"/>
      <c r="AF29" s="421"/>
      <c r="AG29" s="421"/>
      <c r="AH29" s="421"/>
    </row>
    <row r="30" spans="2:34" ht="18.75" customHeight="1">
      <c r="B30" s="27"/>
      <c r="C30" s="27"/>
      <c r="D30" s="27"/>
      <c r="E30" s="27"/>
      <c r="F30" s="27"/>
      <c r="G30" s="27"/>
      <c r="H30" s="27"/>
      <c r="I30" s="27"/>
      <c r="J30" s="27"/>
      <c r="K30" s="27"/>
      <c r="L30" s="28"/>
      <c r="M30" s="28"/>
      <c r="N30" s="28"/>
      <c r="O30" s="28"/>
      <c r="P30" s="28"/>
      <c r="Q30" s="28"/>
      <c r="R30" s="28"/>
      <c r="S30" s="28"/>
      <c r="T30" s="28"/>
      <c r="U30" s="28"/>
      <c r="V30" s="28"/>
      <c r="W30" s="28"/>
      <c r="X30" s="28"/>
      <c r="Y30" s="28"/>
      <c r="Z30" s="28"/>
      <c r="AA30" s="28"/>
      <c r="AB30" s="28"/>
      <c r="AC30" s="28"/>
      <c r="AD30" s="28"/>
      <c r="AE30" s="28"/>
      <c r="AF30" s="28"/>
      <c r="AG30" s="28"/>
      <c r="AH30" s="28"/>
    </row>
    <row r="31" spans="2:34" ht="18.75" customHeight="1">
      <c r="B31" s="137" t="s">
        <v>194</v>
      </c>
      <c r="C31" s="137"/>
      <c r="D31" s="137"/>
      <c r="E31" s="137"/>
      <c r="F31" s="137"/>
      <c r="G31" s="137"/>
      <c r="H31" s="137"/>
      <c r="I31" s="137"/>
      <c r="J31" s="137"/>
      <c r="K31" s="137"/>
      <c r="L31" s="137"/>
      <c r="M31" s="412" t="s">
        <v>195</v>
      </c>
      <c r="N31" s="412"/>
      <c r="O31" s="419">
        <f>別紙!M66</f>
        <v>0</v>
      </c>
      <c r="P31" s="419"/>
      <c r="Q31" s="419"/>
      <c r="R31" s="419"/>
      <c r="S31" s="419"/>
      <c r="T31" s="419"/>
      <c r="U31" s="419"/>
      <c r="V31" s="29" t="s">
        <v>196</v>
      </c>
      <c r="W31" s="30"/>
      <c r="X31" s="30"/>
      <c r="Y31" s="30"/>
      <c r="Z31" s="30"/>
      <c r="AA31" s="30"/>
      <c r="AB31" s="30"/>
      <c r="AC31" s="30"/>
      <c r="AD31" s="30"/>
      <c r="AE31" s="30"/>
      <c r="AF31" s="30"/>
      <c r="AG31" s="30"/>
      <c r="AH31" s="30"/>
    </row>
    <row r="32" spans="2:34" ht="18.75" customHeight="1">
      <c r="B32" s="137" t="s">
        <v>197</v>
      </c>
      <c r="C32" s="137"/>
      <c r="D32" s="137"/>
      <c r="E32" s="137"/>
      <c r="F32" s="137"/>
      <c r="G32" s="137"/>
      <c r="H32" s="137"/>
      <c r="I32" s="137"/>
      <c r="J32" s="137"/>
      <c r="K32" s="137"/>
      <c r="L32" s="137"/>
      <c r="M32" s="412" t="s">
        <v>195</v>
      </c>
      <c r="N32" s="412"/>
      <c r="O32" s="419">
        <f>別紙!AA66</f>
        <v>0</v>
      </c>
      <c r="P32" s="419"/>
      <c r="Q32" s="419"/>
      <c r="R32" s="419"/>
      <c r="S32" s="419"/>
      <c r="T32" s="419"/>
      <c r="U32" s="419"/>
      <c r="V32" s="29" t="s">
        <v>196</v>
      </c>
      <c r="W32" s="30"/>
      <c r="X32" s="30"/>
      <c r="Y32" s="30"/>
      <c r="Z32" s="30"/>
      <c r="AA32" s="30"/>
      <c r="AB32" s="30"/>
      <c r="AC32" s="30"/>
      <c r="AD32" s="30"/>
      <c r="AE32" s="30"/>
      <c r="AF32" s="30"/>
      <c r="AG32" s="30"/>
      <c r="AH32" s="30"/>
    </row>
    <row r="33" spans="2:34" ht="18.75" customHeight="1">
      <c r="B33" s="137" t="s">
        <v>198</v>
      </c>
      <c r="C33" s="137"/>
      <c r="D33" s="137"/>
      <c r="E33" s="137"/>
      <c r="F33" s="137"/>
      <c r="G33" s="137"/>
      <c r="H33" s="137"/>
      <c r="I33" s="137"/>
      <c r="J33" s="137"/>
      <c r="K33" s="137"/>
      <c r="L33" s="137"/>
      <c r="M33" s="422"/>
      <c r="N33" s="423"/>
      <c r="O33" s="423"/>
      <c r="P33" s="423"/>
      <c r="Q33" s="423"/>
      <c r="R33" s="423"/>
      <c r="S33" s="423"/>
      <c r="T33" s="423"/>
      <c r="U33" s="423"/>
      <c r="V33" s="423"/>
      <c r="W33" s="423"/>
      <c r="X33" s="423"/>
      <c r="Y33" s="423"/>
      <c r="Z33" s="423"/>
      <c r="AA33" s="423"/>
      <c r="AB33" s="423"/>
      <c r="AC33" s="423"/>
      <c r="AD33" s="423"/>
      <c r="AE33" s="423"/>
      <c r="AF33" s="423"/>
      <c r="AG33" s="423"/>
      <c r="AH33" s="423"/>
    </row>
    <row r="34" spans="2:34" ht="18.75" customHeight="1">
      <c r="B34" s="137" t="s">
        <v>199</v>
      </c>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row>
    <row r="35" spans="2:34" ht="18.75" customHeight="1">
      <c r="B35" s="137" t="s">
        <v>200</v>
      </c>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row>
    <row r="36" spans="2:34" ht="18.75" customHeight="1">
      <c r="B36" s="137" t="s">
        <v>201</v>
      </c>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row>
    <row r="37" spans="2:34" ht="18.75" customHeight="1">
      <c r="B37" s="137" t="s">
        <v>202</v>
      </c>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row>
    <row r="38" spans="2:34" ht="18.75" customHeight="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2:34" ht="18.75" customHeight="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2:34" ht="18.75" customHeight="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2:34" ht="18.75" customHeight="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2:34" ht="18.75" customHeight="1">
      <c r="B42" s="15" t="s">
        <v>203</v>
      </c>
    </row>
  </sheetData>
  <sheetProtection sheet="1" objects="1" scenarios="1"/>
  <mergeCells count="33">
    <mergeCell ref="B37:AH37"/>
    <mergeCell ref="M33:AH33"/>
    <mergeCell ref="B34:AH34"/>
    <mergeCell ref="B35:AH35"/>
    <mergeCell ref="B36:AH36"/>
    <mergeCell ref="B33:L33"/>
    <mergeCell ref="B25:K25"/>
    <mergeCell ref="B28:K28"/>
    <mergeCell ref="B32:L32"/>
    <mergeCell ref="M32:N32"/>
    <mergeCell ref="O32:U32"/>
    <mergeCell ref="L25:AH25"/>
    <mergeCell ref="B26:AH26"/>
    <mergeCell ref="L28:AH28"/>
    <mergeCell ref="B29:AH29"/>
    <mergeCell ref="B31:L31"/>
    <mergeCell ref="M31:N31"/>
    <mergeCell ref="O31:U31"/>
    <mergeCell ref="B24:AH24"/>
    <mergeCell ref="A1:AD1"/>
    <mergeCell ref="AE1:AH1"/>
    <mergeCell ref="Z2:AH2"/>
    <mergeCell ref="Z3:AH3"/>
    <mergeCell ref="C7:N7"/>
    <mergeCell ref="R11:T11"/>
    <mergeCell ref="U11:AH11"/>
    <mergeCell ref="U12:AH13"/>
    <mergeCell ref="B17:AH17"/>
    <mergeCell ref="B20:AH23"/>
    <mergeCell ref="R12:T12"/>
    <mergeCell ref="R14:T14"/>
    <mergeCell ref="U14:AH14"/>
    <mergeCell ref="C8:O8"/>
  </mergeCells>
  <phoneticPr fontId="7"/>
  <printOptions horizontalCentered="1"/>
  <pageMargins left="0.70866141732283472" right="0.70866141732283472" top="0.74803149606299213" bottom="0.74803149606299213" header="0.31496062992125984" footer="0.31496062992125984"/>
  <pageSetup paperSize="9" scale="95" orientation="portrait" r:id="rId1"/>
  <headerFooter>
    <oddFooter>&amp;R&amp;"ＭＳ 明朝,標準"（日本産業規格　Ａ列４番）</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BH100"/>
  <sheetViews>
    <sheetView showZeros="0" view="pageBreakPreview" zoomScaleNormal="100" zoomScaleSheetLayoutView="100" workbookViewId="0">
      <selection activeCell="D61" sqref="D61:L61"/>
    </sheetView>
  </sheetViews>
  <sheetFormatPr defaultColWidth="2.42578125" defaultRowHeight="15" customHeight="1"/>
  <cols>
    <col min="1" max="1" width="3.85546875" style="31" customWidth="1"/>
    <col min="2" max="24" width="2.42578125" style="31"/>
    <col min="25" max="25" width="4.28515625" style="31" customWidth="1"/>
    <col min="26" max="26" width="4.140625" style="31" customWidth="1"/>
    <col min="27" max="27" width="2.42578125" style="31"/>
    <col min="28" max="28" width="3" style="31" bestFit="1" customWidth="1"/>
    <col min="29" max="29" width="2.42578125" style="31"/>
    <col min="30" max="30" width="2.7109375" style="31" customWidth="1"/>
    <col min="31" max="35" width="2.42578125" style="31"/>
    <col min="36" max="37" width="2.42578125" style="31" customWidth="1"/>
    <col min="38" max="38" width="2.7109375" style="31" customWidth="1"/>
    <col min="39" max="39" width="2.42578125" style="31" customWidth="1"/>
    <col min="40" max="46" width="2.42578125" style="31"/>
    <col min="47" max="47" width="2.42578125" style="31" customWidth="1"/>
    <col min="48" max="52" width="2.42578125" style="31"/>
    <col min="53" max="53" width="2.7109375" style="31" customWidth="1"/>
    <col min="54" max="54" width="2.42578125" style="31"/>
    <col min="55" max="55" width="2" style="31" customWidth="1"/>
    <col min="56" max="16384" width="2.42578125" style="31"/>
  </cols>
  <sheetData>
    <row r="1" spans="1:58" ht="15" customHeight="1">
      <c r="B1" s="468" t="s">
        <v>204</v>
      </c>
      <c r="C1" s="468"/>
      <c r="D1" s="468"/>
      <c r="E1" s="468"/>
      <c r="F1" s="32"/>
    </row>
    <row r="2" spans="1:58" ht="22.5" customHeight="1">
      <c r="B2" s="469" t="s">
        <v>205</v>
      </c>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c r="AN2" s="469"/>
      <c r="AO2" s="469"/>
      <c r="AP2" s="469"/>
      <c r="AQ2" s="469"/>
      <c r="AR2" s="469"/>
      <c r="AS2" s="469"/>
      <c r="AT2" s="469"/>
      <c r="AU2" s="469"/>
      <c r="AV2" s="469"/>
      <c r="AW2" s="469"/>
      <c r="AX2" s="469"/>
      <c r="AY2" s="469"/>
      <c r="AZ2" s="469"/>
      <c r="BA2" s="469"/>
      <c r="BB2" s="469"/>
    </row>
    <row r="3" spans="1:58" ht="7.5" customHeight="1"/>
    <row r="4" spans="1:58" ht="13.5" customHeight="1">
      <c r="B4" s="31" t="s">
        <v>206</v>
      </c>
    </row>
    <row r="5" spans="1:58" ht="4.5" customHeight="1" thickBot="1"/>
    <row r="6" spans="1:58" ht="13.5" customHeight="1">
      <c r="C6" s="489" t="s">
        <v>207</v>
      </c>
      <c r="D6" s="490"/>
      <c r="E6" s="490"/>
      <c r="F6" s="490"/>
      <c r="G6" s="490"/>
      <c r="H6" s="490"/>
      <c r="I6" s="490"/>
      <c r="J6" s="490"/>
      <c r="K6" s="490"/>
      <c r="L6" s="490"/>
      <c r="M6" s="490"/>
      <c r="N6" s="490"/>
      <c r="O6" s="490"/>
      <c r="P6" s="490"/>
      <c r="Q6" s="490"/>
      <c r="R6" s="490"/>
      <c r="S6" s="490"/>
      <c r="T6" s="490"/>
      <c r="U6" s="490"/>
      <c r="V6" s="490"/>
      <c r="W6" s="490"/>
      <c r="X6" s="490"/>
      <c r="Y6" s="490"/>
      <c r="Z6" s="491"/>
      <c r="AA6" s="470" t="s">
        <v>208</v>
      </c>
      <c r="AB6" s="471"/>
      <c r="AC6" s="471"/>
      <c r="AD6" s="471"/>
      <c r="AE6" s="471"/>
      <c r="AF6" s="471"/>
      <c r="AG6" s="471"/>
      <c r="AH6" s="471"/>
      <c r="AI6" s="471"/>
      <c r="AJ6" s="471"/>
      <c r="AK6" s="471"/>
      <c r="AL6" s="472"/>
      <c r="AM6" s="470" t="s">
        <v>209</v>
      </c>
      <c r="AN6" s="471"/>
      <c r="AO6" s="471"/>
      <c r="AP6" s="471"/>
      <c r="AQ6" s="471"/>
      <c r="AR6" s="471"/>
      <c r="AS6" s="471"/>
      <c r="AT6" s="471"/>
      <c r="AU6" s="471"/>
      <c r="AV6" s="471"/>
      <c r="AW6" s="471"/>
      <c r="AX6" s="471"/>
      <c r="AY6" s="471"/>
      <c r="AZ6" s="471"/>
      <c r="BA6" s="471"/>
      <c r="BB6" s="471"/>
      <c r="BC6" s="471"/>
      <c r="BD6" s="486"/>
    </row>
    <row r="7" spans="1:58" ht="13.5" customHeight="1">
      <c r="C7" s="473" t="s">
        <v>210</v>
      </c>
      <c r="D7" s="474"/>
      <c r="E7" s="474"/>
      <c r="F7" s="474"/>
      <c r="G7" s="474"/>
      <c r="H7" s="474"/>
      <c r="I7" s="474"/>
      <c r="J7" s="474"/>
      <c r="K7" s="474"/>
      <c r="L7" s="475"/>
      <c r="M7" s="476" t="s">
        <v>211</v>
      </c>
      <c r="N7" s="474"/>
      <c r="O7" s="474"/>
      <c r="P7" s="475"/>
      <c r="Q7" s="476" t="s">
        <v>212</v>
      </c>
      <c r="R7" s="474"/>
      <c r="S7" s="474"/>
      <c r="T7" s="474"/>
      <c r="U7" s="474"/>
      <c r="V7" s="474"/>
      <c r="W7" s="474"/>
      <c r="X7" s="474"/>
      <c r="Y7" s="474"/>
      <c r="Z7" s="475"/>
      <c r="AA7" s="477" t="s">
        <v>213</v>
      </c>
      <c r="AB7" s="478"/>
      <c r="AC7" s="478"/>
      <c r="AD7" s="479"/>
      <c r="AE7" s="480" t="s">
        <v>214</v>
      </c>
      <c r="AF7" s="481"/>
      <c r="AG7" s="481"/>
      <c r="AH7" s="482"/>
      <c r="AI7" s="483" t="s">
        <v>215</v>
      </c>
      <c r="AJ7" s="484"/>
      <c r="AK7" s="484"/>
      <c r="AL7" s="485"/>
      <c r="AM7" s="487"/>
      <c r="AN7" s="487"/>
      <c r="AO7" s="487"/>
      <c r="AP7" s="487"/>
      <c r="AQ7" s="487"/>
      <c r="AR7" s="487"/>
      <c r="AS7" s="487"/>
      <c r="AT7" s="487"/>
      <c r="AU7" s="487"/>
      <c r="AV7" s="487"/>
      <c r="AW7" s="487"/>
      <c r="AX7" s="487"/>
      <c r="AY7" s="487"/>
      <c r="AZ7" s="487"/>
      <c r="BA7" s="487"/>
      <c r="BB7" s="487"/>
      <c r="BC7" s="487"/>
      <c r="BD7" s="488"/>
    </row>
    <row r="8" spans="1:58" ht="13.5" customHeight="1">
      <c r="C8" s="460" t="s">
        <v>216</v>
      </c>
      <c r="D8" s="461"/>
      <c r="E8" s="461"/>
      <c r="F8" s="461"/>
      <c r="G8" s="461"/>
      <c r="H8" s="461"/>
      <c r="I8" s="461"/>
      <c r="J8" s="461"/>
      <c r="K8" s="461"/>
      <c r="L8" s="462"/>
      <c r="M8" s="454"/>
      <c r="N8" s="455"/>
      <c r="O8" s="455"/>
      <c r="P8" s="456"/>
      <c r="Q8" s="436" t="s">
        <v>217</v>
      </c>
      <c r="R8" s="437"/>
      <c r="S8" s="437"/>
      <c r="T8" s="437"/>
      <c r="U8" s="437"/>
      <c r="V8" s="437"/>
      <c r="W8" s="437"/>
      <c r="X8" s="437"/>
      <c r="Y8" s="437"/>
      <c r="Z8" s="438"/>
      <c r="AA8" s="454"/>
      <c r="AB8" s="455"/>
      <c r="AC8" s="455"/>
      <c r="AD8" s="456"/>
      <c r="AE8" s="454"/>
      <c r="AF8" s="455"/>
      <c r="AG8" s="455"/>
      <c r="AH8" s="456"/>
      <c r="AI8" s="541"/>
      <c r="AJ8" s="542"/>
      <c r="AK8" s="542"/>
      <c r="AL8" s="543"/>
      <c r="AM8" s="437" t="s">
        <v>218</v>
      </c>
      <c r="AN8" s="437"/>
      <c r="AO8" s="437"/>
      <c r="AP8" s="437"/>
      <c r="AQ8" s="457" t="str">
        <f>COUNTA(入力シート!D21:H40)&amp;"人"</f>
        <v>0人</v>
      </c>
      <c r="AR8" s="457"/>
      <c r="AS8" s="457"/>
      <c r="AT8" s="457"/>
      <c r="AU8" s="457"/>
      <c r="AV8" s="457"/>
      <c r="AW8" s="457"/>
      <c r="AX8" s="457"/>
      <c r="AY8" s="457"/>
      <c r="AZ8" s="457"/>
      <c r="BA8" s="457"/>
      <c r="BB8" s="457"/>
      <c r="BC8" s="457"/>
      <c r="BD8" s="458"/>
      <c r="BF8" s="31">
        <f>IF(SUM(入力シート!N18,入力シート!O42,入力シート!S84)&gt;=3000000,3000000/(M66-SUM(入力シート!AS88:AV101)),1)</f>
        <v>1</v>
      </c>
    </row>
    <row r="9" spans="1:58" ht="13.5" customHeight="1">
      <c r="A9" s="31">
        <v>1</v>
      </c>
      <c r="C9" s="83"/>
      <c r="D9" s="440">
        <f>IF(ISNA(VLOOKUP(A9,入力シート!$B$21:$AN$40,3,FALSE)),"",VLOOKUP(A9,入力シート!$B$21:$AN$40,3,FALSE))</f>
        <v>0</v>
      </c>
      <c r="E9" s="440"/>
      <c r="F9" s="440"/>
      <c r="G9" s="440"/>
      <c r="H9" s="440"/>
      <c r="I9" s="440"/>
      <c r="J9" s="440"/>
      <c r="K9" s="440"/>
      <c r="L9" s="446"/>
      <c r="M9" s="443" t="str">
        <f>IF(入力シート!D21="","",SUM(入力シート!W21:AO21))</f>
        <v/>
      </c>
      <c r="N9" s="444"/>
      <c r="O9" s="444"/>
      <c r="P9" s="445"/>
      <c r="Q9" s="439" t="str">
        <f>IF(入力シート!W21="","",入力シート!W21)</f>
        <v/>
      </c>
      <c r="R9" s="435"/>
      <c r="S9" s="435"/>
      <c r="T9" s="2" t="str">
        <f>IF(AND(入力シート!W21&lt;&gt;0,入力シート!AF21&lt;&gt;0),"+","")</f>
        <v/>
      </c>
      <c r="U9" s="435" t="str">
        <f>IF(入力シート!AF21="","",入力シート!AF21)</f>
        <v/>
      </c>
      <c r="V9" s="435"/>
      <c r="W9" s="435"/>
      <c r="X9" s="2" t="str">
        <f>IF(AND(入力シート!AF21&lt;&gt;0,入力シート!AO21&lt;&gt;0),"+","")</f>
        <v/>
      </c>
      <c r="Y9" s="427" t="str">
        <f>IF(入力シート!AO21="","",入力シート!AO21)</f>
        <v/>
      </c>
      <c r="Z9" s="428"/>
      <c r="AA9" s="443" t="str">
        <f t="shared" ref="AA9:AA28" si="0">IFERROR(_xlfn.IFS($BF$66="1",M9/2*$BF$8*2,$BF$66="2",M9/2*$BF$8,$BF$66="3",M9*$BF$8,$BF$66="4",M9*$BF$8),"")</f>
        <v/>
      </c>
      <c r="AB9" s="444"/>
      <c r="AC9" s="444"/>
      <c r="AD9" s="445"/>
      <c r="AE9" s="443" t="str">
        <f t="shared" ref="AE9:AE28" si="1">IFERROR(M9-AA9,"")</f>
        <v/>
      </c>
      <c r="AF9" s="444"/>
      <c r="AG9" s="444"/>
      <c r="AH9" s="445"/>
      <c r="AI9" s="544"/>
      <c r="AJ9" s="545"/>
      <c r="AK9" s="545"/>
      <c r="AL9" s="546"/>
      <c r="AM9" s="442"/>
      <c r="AN9" s="442"/>
      <c r="AO9" s="442"/>
      <c r="AP9" s="442"/>
      <c r="AQ9" s="440"/>
      <c r="AR9" s="440"/>
      <c r="AS9" s="440"/>
      <c r="AT9" s="440"/>
      <c r="AU9" s="440"/>
      <c r="AV9" s="440"/>
      <c r="AW9" s="440"/>
      <c r="AX9" s="440"/>
      <c r="AY9" s="440"/>
      <c r="AZ9" s="440"/>
      <c r="BA9" s="440"/>
      <c r="BB9" s="440"/>
      <c r="BC9" s="440"/>
      <c r="BD9" s="441"/>
    </row>
    <row r="10" spans="1:58" ht="13.5" customHeight="1">
      <c r="A10" s="31">
        <v>2</v>
      </c>
      <c r="C10" s="83"/>
      <c r="D10" s="440">
        <f>IF(ISNA(VLOOKUP(A10,入力シート!$B$21:$AN$40,3,FALSE)),"",VLOOKUP(A10,入力シート!$B$21:$AN$40,3,FALSE))</f>
        <v>0</v>
      </c>
      <c r="E10" s="440"/>
      <c r="F10" s="440"/>
      <c r="G10" s="440"/>
      <c r="H10" s="440"/>
      <c r="I10" s="440"/>
      <c r="J10" s="440"/>
      <c r="K10" s="440"/>
      <c r="L10" s="446"/>
      <c r="M10" s="443" t="str">
        <f>IF(入力シート!D22="","",SUM(入力シート!W22:AO22))</f>
        <v/>
      </c>
      <c r="N10" s="444"/>
      <c r="O10" s="444"/>
      <c r="P10" s="445"/>
      <c r="Q10" s="439" t="str">
        <f>IF(入力シート!W22="","",入力シート!W22)</f>
        <v/>
      </c>
      <c r="R10" s="435"/>
      <c r="S10" s="435"/>
      <c r="T10" s="2" t="str">
        <f>IF(AND(入力シート!W22&lt;&gt;0,入力シート!AF22&lt;&gt;0),"+","")</f>
        <v/>
      </c>
      <c r="U10" s="435" t="str">
        <f>IF(入力シート!AF22="","",入力シート!AF22)</f>
        <v/>
      </c>
      <c r="V10" s="435"/>
      <c r="W10" s="435"/>
      <c r="X10" s="2" t="str">
        <f>IF(AND(入力シート!AF22&lt;&gt;0,入力シート!AO22&lt;&gt;0),"+","")</f>
        <v/>
      </c>
      <c r="Y10" s="427" t="str">
        <f>IF(入力シート!AO22="","",入力シート!AO22)</f>
        <v/>
      </c>
      <c r="Z10" s="428"/>
      <c r="AA10" s="443" t="str">
        <f t="shared" si="0"/>
        <v/>
      </c>
      <c r="AB10" s="444"/>
      <c r="AC10" s="444"/>
      <c r="AD10" s="445"/>
      <c r="AE10" s="443" t="str">
        <f t="shared" si="1"/>
        <v/>
      </c>
      <c r="AF10" s="444"/>
      <c r="AG10" s="444"/>
      <c r="AH10" s="445"/>
      <c r="AI10" s="544"/>
      <c r="AJ10" s="545"/>
      <c r="AK10" s="545"/>
      <c r="AL10" s="546"/>
      <c r="AM10" s="442"/>
      <c r="AN10" s="442"/>
      <c r="AO10" s="442"/>
      <c r="AP10" s="442"/>
      <c r="AQ10" s="440"/>
      <c r="AR10" s="440"/>
      <c r="AS10" s="440"/>
      <c r="AT10" s="440"/>
      <c r="AU10" s="440"/>
      <c r="AV10" s="440"/>
      <c r="AW10" s="440"/>
      <c r="AX10" s="440"/>
      <c r="AY10" s="440"/>
      <c r="AZ10" s="440"/>
      <c r="BA10" s="440"/>
      <c r="BB10" s="440"/>
      <c r="BC10" s="440"/>
      <c r="BD10" s="441"/>
    </row>
    <row r="11" spans="1:58" ht="13.5" customHeight="1">
      <c r="A11" s="31">
        <v>3</v>
      </c>
      <c r="C11" s="83"/>
      <c r="D11" s="440">
        <f>IF(ISNA(VLOOKUP(A11,入力シート!$B$21:$AN$40,3,FALSE)),"",VLOOKUP(A11,入力シート!$B$21:$AN$40,3,FALSE))</f>
        <v>0</v>
      </c>
      <c r="E11" s="440"/>
      <c r="F11" s="440"/>
      <c r="G11" s="440"/>
      <c r="H11" s="440"/>
      <c r="I11" s="440"/>
      <c r="J11" s="440"/>
      <c r="K11" s="440"/>
      <c r="L11" s="446"/>
      <c r="M11" s="443" t="str">
        <f>IF(入力シート!D23="","",SUM(入力シート!W23:AO23))</f>
        <v/>
      </c>
      <c r="N11" s="444"/>
      <c r="O11" s="444"/>
      <c r="P11" s="445"/>
      <c r="Q11" s="439" t="str">
        <f>IF(入力シート!W23="","",入力シート!W23)</f>
        <v/>
      </c>
      <c r="R11" s="435"/>
      <c r="S11" s="435"/>
      <c r="T11" s="2" t="str">
        <f>IF(AND(入力シート!W23&lt;&gt;0,入力シート!AF23&lt;&gt;0),"+","")</f>
        <v/>
      </c>
      <c r="U11" s="435" t="str">
        <f>IF(入力シート!AF23="","",入力シート!AF23)</f>
        <v/>
      </c>
      <c r="V11" s="435"/>
      <c r="W11" s="435"/>
      <c r="X11" s="2" t="str">
        <f>IF(AND(入力シート!AF23&lt;&gt;0,入力シート!AO23&lt;&gt;0),"+","")</f>
        <v/>
      </c>
      <c r="Y11" s="427" t="str">
        <f>IF(入力シート!AO23="","",入力シート!AO23)</f>
        <v/>
      </c>
      <c r="Z11" s="428"/>
      <c r="AA11" s="443" t="str">
        <f t="shared" si="0"/>
        <v/>
      </c>
      <c r="AB11" s="444"/>
      <c r="AC11" s="444"/>
      <c r="AD11" s="445"/>
      <c r="AE11" s="443" t="str">
        <f t="shared" si="1"/>
        <v/>
      </c>
      <c r="AF11" s="444"/>
      <c r="AG11" s="444"/>
      <c r="AH11" s="445"/>
      <c r="AI11" s="544"/>
      <c r="AJ11" s="545"/>
      <c r="AK11" s="545"/>
      <c r="AL11" s="546"/>
      <c r="AM11" s="442"/>
      <c r="AN11" s="442"/>
      <c r="AO11" s="442"/>
      <c r="AP11" s="442"/>
      <c r="AQ11" s="440"/>
      <c r="AR11" s="440"/>
      <c r="AS11" s="440"/>
      <c r="AT11" s="440"/>
      <c r="AU11" s="440"/>
      <c r="AV11" s="440"/>
      <c r="AW11" s="440"/>
      <c r="AX11" s="440"/>
      <c r="AY11" s="440"/>
      <c r="AZ11" s="440"/>
      <c r="BA11" s="440"/>
      <c r="BB11" s="440"/>
      <c r="BC11" s="440"/>
      <c r="BD11" s="441"/>
    </row>
    <row r="12" spans="1:58" ht="13.5" customHeight="1">
      <c r="A12" s="31">
        <v>4</v>
      </c>
      <c r="C12" s="83"/>
      <c r="D12" s="440">
        <f>IF(ISNA(VLOOKUP(A12,入力シート!$B$21:$AN$40,3,FALSE)),"",VLOOKUP(A12,入力シート!$B$21:$AN$40,3,FALSE))</f>
        <v>0</v>
      </c>
      <c r="E12" s="440"/>
      <c r="F12" s="440"/>
      <c r="G12" s="440"/>
      <c r="H12" s="440"/>
      <c r="I12" s="440"/>
      <c r="J12" s="440"/>
      <c r="K12" s="440"/>
      <c r="L12" s="446"/>
      <c r="M12" s="443" t="str">
        <f>IF(入力シート!D24="","",SUM(入力シート!W24:AO24))</f>
        <v/>
      </c>
      <c r="N12" s="444"/>
      <c r="O12" s="444"/>
      <c r="P12" s="445"/>
      <c r="Q12" s="439" t="str">
        <f>IF(入力シート!W24="","",入力シート!W24)</f>
        <v/>
      </c>
      <c r="R12" s="435"/>
      <c r="S12" s="435"/>
      <c r="T12" s="2" t="str">
        <f>IF(AND(入力シート!W24&lt;&gt;0,入力シート!AF24&lt;&gt;0),"+","")</f>
        <v/>
      </c>
      <c r="U12" s="435" t="str">
        <f>IF(入力シート!AF24="","",入力シート!AF24)</f>
        <v/>
      </c>
      <c r="V12" s="435"/>
      <c r="W12" s="435"/>
      <c r="X12" s="2" t="str">
        <f>IF(AND(入力シート!AF24&lt;&gt;0,入力シート!AO24&lt;&gt;0),"+","")</f>
        <v/>
      </c>
      <c r="Y12" s="427" t="str">
        <f>IF(入力シート!AO24="","",入力シート!AO24)</f>
        <v/>
      </c>
      <c r="Z12" s="428"/>
      <c r="AA12" s="443" t="str">
        <f t="shared" si="0"/>
        <v/>
      </c>
      <c r="AB12" s="444"/>
      <c r="AC12" s="444"/>
      <c r="AD12" s="445"/>
      <c r="AE12" s="443" t="str">
        <f t="shared" si="1"/>
        <v/>
      </c>
      <c r="AF12" s="444"/>
      <c r="AG12" s="444"/>
      <c r="AH12" s="445"/>
      <c r="AI12" s="544"/>
      <c r="AJ12" s="545"/>
      <c r="AK12" s="545"/>
      <c r="AL12" s="546"/>
      <c r="AM12" s="442"/>
      <c r="AN12" s="442"/>
      <c r="AO12" s="442"/>
      <c r="AP12" s="442"/>
      <c r="AQ12" s="440"/>
      <c r="AR12" s="440"/>
      <c r="AS12" s="440"/>
      <c r="AT12" s="440"/>
      <c r="AU12" s="440"/>
      <c r="AV12" s="440"/>
      <c r="AW12" s="440"/>
      <c r="AX12" s="440"/>
      <c r="AY12" s="440"/>
      <c r="AZ12" s="440"/>
      <c r="BA12" s="440"/>
      <c r="BB12" s="440"/>
      <c r="BC12" s="440"/>
      <c r="BD12" s="441"/>
    </row>
    <row r="13" spans="1:58" ht="13.5" customHeight="1">
      <c r="A13" s="31">
        <v>5</v>
      </c>
      <c r="C13" s="83"/>
      <c r="D13" s="440">
        <f>IF(ISNA(VLOOKUP(A13,入力シート!$B$21:$AN$40,3,FALSE)),"",VLOOKUP(A13,入力シート!$B$21:$AN$40,3,FALSE))</f>
        <v>0</v>
      </c>
      <c r="E13" s="440"/>
      <c r="F13" s="440"/>
      <c r="G13" s="440"/>
      <c r="H13" s="440"/>
      <c r="I13" s="440"/>
      <c r="J13" s="440"/>
      <c r="K13" s="440"/>
      <c r="L13" s="446"/>
      <c r="M13" s="443" t="str">
        <f>IF(入力シート!D25="","",SUM(入力シート!W25:AO25))</f>
        <v/>
      </c>
      <c r="N13" s="444"/>
      <c r="O13" s="444"/>
      <c r="P13" s="445"/>
      <c r="Q13" s="439" t="str">
        <f>IF(入力シート!W25="","",入力シート!W25)</f>
        <v/>
      </c>
      <c r="R13" s="435"/>
      <c r="S13" s="435"/>
      <c r="T13" s="2" t="str">
        <f>IF(AND(入力シート!W25&lt;&gt;0,入力シート!AF25&lt;&gt;0),"+","")</f>
        <v/>
      </c>
      <c r="U13" s="435" t="str">
        <f>IF(入力シート!AF25="","",入力シート!AF25)</f>
        <v/>
      </c>
      <c r="V13" s="435"/>
      <c r="W13" s="435"/>
      <c r="X13" s="2" t="str">
        <f>IF(AND(入力シート!AF25&lt;&gt;0,入力シート!AO25&lt;&gt;0),"+","")</f>
        <v/>
      </c>
      <c r="Y13" s="427" t="str">
        <f>IF(入力シート!AO25="","",入力シート!AO25)</f>
        <v/>
      </c>
      <c r="Z13" s="428"/>
      <c r="AA13" s="443" t="str">
        <f t="shared" si="0"/>
        <v/>
      </c>
      <c r="AB13" s="444"/>
      <c r="AC13" s="444"/>
      <c r="AD13" s="445"/>
      <c r="AE13" s="443" t="str">
        <f t="shared" si="1"/>
        <v/>
      </c>
      <c r="AF13" s="444"/>
      <c r="AG13" s="444"/>
      <c r="AH13" s="445"/>
      <c r="AI13" s="544"/>
      <c r="AJ13" s="545"/>
      <c r="AK13" s="545"/>
      <c r="AL13" s="546"/>
      <c r="AM13" s="442"/>
      <c r="AN13" s="442"/>
      <c r="AO13" s="442"/>
      <c r="AP13" s="442"/>
      <c r="AQ13" s="440"/>
      <c r="AR13" s="440"/>
      <c r="AS13" s="440"/>
      <c r="AT13" s="440"/>
      <c r="AU13" s="440"/>
      <c r="AV13" s="440"/>
      <c r="AW13" s="440"/>
      <c r="AX13" s="440"/>
      <c r="AY13" s="440"/>
      <c r="AZ13" s="440"/>
      <c r="BA13" s="440"/>
      <c r="BB13" s="440"/>
      <c r="BC13" s="440"/>
      <c r="BD13" s="441"/>
    </row>
    <row r="14" spans="1:58" ht="13.5" customHeight="1">
      <c r="A14" s="31">
        <v>6</v>
      </c>
      <c r="C14" s="83"/>
      <c r="D14" s="440">
        <f>IF(ISNA(VLOOKUP(A14,入力シート!$B$21:$AN$40,3,FALSE)),"",VLOOKUP(A14,入力シート!$B$21:$AN$40,3,FALSE))</f>
        <v>0</v>
      </c>
      <c r="E14" s="440"/>
      <c r="F14" s="440"/>
      <c r="G14" s="440"/>
      <c r="H14" s="440"/>
      <c r="I14" s="440"/>
      <c r="J14" s="440"/>
      <c r="K14" s="440"/>
      <c r="L14" s="446"/>
      <c r="M14" s="443" t="str">
        <f>IF(入力シート!D26="","",SUM(入力シート!W26:AO26))</f>
        <v/>
      </c>
      <c r="N14" s="444"/>
      <c r="O14" s="444"/>
      <c r="P14" s="445"/>
      <c r="Q14" s="439" t="str">
        <f>IF(入力シート!W26="","",入力シート!W26)</f>
        <v/>
      </c>
      <c r="R14" s="435"/>
      <c r="S14" s="435"/>
      <c r="T14" s="2" t="str">
        <f>IF(AND(入力シート!W26&lt;&gt;0,入力シート!AF26&lt;&gt;0),"+","")</f>
        <v/>
      </c>
      <c r="U14" s="435" t="str">
        <f>IF(入力シート!AF26="","",入力シート!AF26)</f>
        <v/>
      </c>
      <c r="V14" s="435"/>
      <c r="W14" s="435"/>
      <c r="X14" s="2" t="str">
        <f>IF(AND(入力シート!AF26&lt;&gt;0,入力シート!AO26&lt;&gt;0),"+","")</f>
        <v/>
      </c>
      <c r="Y14" s="427" t="str">
        <f>IF(入力シート!AO26="","",入力シート!AO26)</f>
        <v/>
      </c>
      <c r="Z14" s="428"/>
      <c r="AA14" s="443" t="str">
        <f t="shared" si="0"/>
        <v/>
      </c>
      <c r="AB14" s="444"/>
      <c r="AC14" s="444"/>
      <c r="AD14" s="445"/>
      <c r="AE14" s="443" t="str">
        <f t="shared" si="1"/>
        <v/>
      </c>
      <c r="AF14" s="444"/>
      <c r="AG14" s="444"/>
      <c r="AH14" s="445"/>
      <c r="AI14" s="544"/>
      <c r="AJ14" s="545"/>
      <c r="AK14" s="545"/>
      <c r="AL14" s="546"/>
      <c r="AM14" s="442"/>
      <c r="AN14" s="442"/>
      <c r="AO14" s="442"/>
      <c r="AP14" s="442"/>
      <c r="AQ14" s="440"/>
      <c r="AR14" s="440"/>
      <c r="AS14" s="440"/>
      <c r="AT14" s="440"/>
      <c r="AU14" s="440"/>
      <c r="AV14" s="440"/>
      <c r="AW14" s="440"/>
      <c r="AX14" s="440"/>
      <c r="AY14" s="440"/>
      <c r="AZ14" s="440"/>
      <c r="BA14" s="440"/>
      <c r="BB14" s="440"/>
      <c r="BC14" s="440"/>
      <c r="BD14" s="441"/>
    </row>
    <row r="15" spans="1:58" ht="13.5" customHeight="1">
      <c r="A15" s="31">
        <v>7</v>
      </c>
      <c r="C15" s="83"/>
      <c r="D15" s="440">
        <f>IF(ISNA(VLOOKUP(A15,入力シート!$B$21:$AN$40,3,FALSE)),"",VLOOKUP(A15,入力シート!$B$21:$AN$40,3,FALSE))</f>
        <v>0</v>
      </c>
      <c r="E15" s="440"/>
      <c r="F15" s="440"/>
      <c r="G15" s="440"/>
      <c r="H15" s="440"/>
      <c r="I15" s="440"/>
      <c r="J15" s="440"/>
      <c r="K15" s="440"/>
      <c r="L15" s="446"/>
      <c r="M15" s="443" t="str">
        <f>IF(入力シート!D27="","",SUM(入力シート!W27:AO27))</f>
        <v/>
      </c>
      <c r="N15" s="444"/>
      <c r="O15" s="444"/>
      <c r="P15" s="445"/>
      <c r="Q15" s="439" t="str">
        <f>IF(入力シート!W27="","",入力シート!W27)</f>
        <v/>
      </c>
      <c r="R15" s="435"/>
      <c r="S15" s="435"/>
      <c r="T15" s="2" t="str">
        <f>IF(AND(入力シート!W27&lt;&gt;0,入力シート!AF27&lt;&gt;0),"+","")</f>
        <v/>
      </c>
      <c r="U15" s="435" t="str">
        <f>IF(入力シート!AF27="","",入力シート!AF27)</f>
        <v/>
      </c>
      <c r="V15" s="435"/>
      <c r="W15" s="435"/>
      <c r="X15" s="2" t="str">
        <f>IF(AND(入力シート!AF27&lt;&gt;0,入力シート!AO27&lt;&gt;0),"+","")</f>
        <v/>
      </c>
      <c r="Y15" s="427" t="str">
        <f>IF(入力シート!AO27="","",入力シート!AO27)</f>
        <v/>
      </c>
      <c r="Z15" s="428"/>
      <c r="AA15" s="443" t="str">
        <f t="shared" si="0"/>
        <v/>
      </c>
      <c r="AB15" s="444"/>
      <c r="AC15" s="444"/>
      <c r="AD15" s="445"/>
      <c r="AE15" s="443" t="str">
        <f t="shared" si="1"/>
        <v/>
      </c>
      <c r="AF15" s="444"/>
      <c r="AG15" s="444"/>
      <c r="AH15" s="445"/>
      <c r="AI15" s="544"/>
      <c r="AJ15" s="545"/>
      <c r="AK15" s="545"/>
      <c r="AL15" s="546"/>
      <c r="AM15" s="442"/>
      <c r="AN15" s="442"/>
      <c r="AO15" s="442"/>
      <c r="AP15" s="442"/>
      <c r="AQ15" s="440"/>
      <c r="AR15" s="440"/>
      <c r="AS15" s="440"/>
      <c r="AT15" s="440"/>
      <c r="AU15" s="440"/>
      <c r="AV15" s="440"/>
      <c r="AW15" s="440"/>
      <c r="AX15" s="440"/>
      <c r="AY15" s="440"/>
      <c r="AZ15" s="440"/>
      <c r="BA15" s="440"/>
      <c r="BB15" s="440"/>
      <c r="BC15" s="440"/>
      <c r="BD15" s="441"/>
    </row>
    <row r="16" spans="1:58" ht="13.5" customHeight="1">
      <c r="A16" s="31">
        <v>8</v>
      </c>
      <c r="C16" s="83"/>
      <c r="D16" s="440">
        <f>IF(ISNA(VLOOKUP(A16,入力シート!$B$21:$AN$40,3,FALSE)),"",VLOOKUP(A16,入力シート!$B$21:$AN$40,3,FALSE))</f>
        <v>0</v>
      </c>
      <c r="E16" s="440"/>
      <c r="F16" s="440"/>
      <c r="G16" s="440"/>
      <c r="H16" s="440"/>
      <c r="I16" s="440"/>
      <c r="J16" s="440"/>
      <c r="K16" s="440"/>
      <c r="L16" s="446"/>
      <c r="M16" s="443" t="str">
        <f>IF(入力シート!D28="","",SUM(入力シート!W28:AO28))</f>
        <v/>
      </c>
      <c r="N16" s="444"/>
      <c r="O16" s="444"/>
      <c r="P16" s="445"/>
      <c r="Q16" s="439" t="str">
        <f>IF(入力シート!W28="","",入力シート!W28)</f>
        <v/>
      </c>
      <c r="R16" s="435"/>
      <c r="S16" s="435"/>
      <c r="T16" s="2" t="str">
        <f>IF(AND(入力シート!W28&lt;&gt;0,入力シート!AF28&lt;&gt;0),"+","")</f>
        <v/>
      </c>
      <c r="U16" s="435" t="str">
        <f>IF(入力シート!AF28="","",入力シート!AF28)</f>
        <v/>
      </c>
      <c r="V16" s="435"/>
      <c r="W16" s="435"/>
      <c r="X16" s="2" t="str">
        <f>IF(AND(入力シート!AF28&lt;&gt;0,入力シート!AO28&lt;&gt;0),"+","")</f>
        <v/>
      </c>
      <c r="Y16" s="427" t="str">
        <f>IF(入力シート!AO28="","",入力シート!AO28)</f>
        <v/>
      </c>
      <c r="Z16" s="428"/>
      <c r="AA16" s="443" t="str">
        <f t="shared" si="0"/>
        <v/>
      </c>
      <c r="AB16" s="444"/>
      <c r="AC16" s="444"/>
      <c r="AD16" s="445"/>
      <c r="AE16" s="443" t="str">
        <f t="shared" si="1"/>
        <v/>
      </c>
      <c r="AF16" s="444"/>
      <c r="AG16" s="444"/>
      <c r="AH16" s="445"/>
      <c r="AI16" s="544"/>
      <c r="AJ16" s="545"/>
      <c r="AK16" s="545"/>
      <c r="AL16" s="546"/>
      <c r="AM16" s="442"/>
      <c r="AN16" s="442"/>
      <c r="AO16" s="442"/>
      <c r="AP16" s="442"/>
      <c r="AQ16" s="440"/>
      <c r="AR16" s="440"/>
      <c r="AS16" s="440"/>
      <c r="AT16" s="440"/>
      <c r="AU16" s="440"/>
      <c r="AV16" s="440"/>
      <c r="AW16" s="440"/>
      <c r="AX16" s="440"/>
      <c r="AY16" s="440"/>
      <c r="AZ16" s="440"/>
      <c r="BA16" s="440"/>
      <c r="BB16" s="440"/>
      <c r="BC16" s="440"/>
      <c r="BD16" s="441"/>
    </row>
    <row r="17" spans="1:56" ht="13.5" customHeight="1">
      <c r="A17" s="31">
        <v>9</v>
      </c>
      <c r="C17" s="83"/>
      <c r="D17" s="440">
        <f>IF(ISNA(VLOOKUP(A17,入力シート!$B$21:$AN$40,3,FALSE)),"",VLOOKUP(A17,入力シート!$B$21:$AN$40,3,FALSE))</f>
        <v>0</v>
      </c>
      <c r="E17" s="440"/>
      <c r="F17" s="440"/>
      <c r="G17" s="440"/>
      <c r="H17" s="440"/>
      <c r="I17" s="440"/>
      <c r="J17" s="440"/>
      <c r="K17" s="440"/>
      <c r="L17" s="446"/>
      <c r="M17" s="443" t="str">
        <f>IF(入力シート!D29="","",SUM(入力シート!W29:AO29))</f>
        <v/>
      </c>
      <c r="N17" s="444"/>
      <c r="O17" s="444"/>
      <c r="P17" s="445"/>
      <c r="Q17" s="439" t="str">
        <f>IF(入力シート!W29="","",入力シート!W29)</f>
        <v/>
      </c>
      <c r="R17" s="435"/>
      <c r="S17" s="435"/>
      <c r="T17" s="2" t="str">
        <f>IF(AND(入力シート!W29&lt;&gt;0,入力シート!AF29&lt;&gt;0),"+","")</f>
        <v/>
      </c>
      <c r="U17" s="435" t="str">
        <f>IF(入力シート!AF29="","",入力シート!AF29)</f>
        <v/>
      </c>
      <c r="V17" s="435"/>
      <c r="W17" s="435"/>
      <c r="X17" s="2" t="str">
        <f>IF(AND(入力シート!AF29&lt;&gt;0,入力シート!AO29&lt;&gt;0),"+","")</f>
        <v/>
      </c>
      <c r="Y17" s="427" t="str">
        <f>IF(入力シート!AO29="","",入力シート!AO29)</f>
        <v/>
      </c>
      <c r="Z17" s="428"/>
      <c r="AA17" s="443" t="str">
        <f t="shared" si="0"/>
        <v/>
      </c>
      <c r="AB17" s="444"/>
      <c r="AC17" s="444"/>
      <c r="AD17" s="445"/>
      <c r="AE17" s="443" t="str">
        <f t="shared" si="1"/>
        <v/>
      </c>
      <c r="AF17" s="444"/>
      <c r="AG17" s="444"/>
      <c r="AH17" s="445"/>
      <c r="AI17" s="544"/>
      <c r="AJ17" s="545"/>
      <c r="AK17" s="545"/>
      <c r="AL17" s="546"/>
      <c r="AM17" s="442"/>
      <c r="AN17" s="442"/>
      <c r="AO17" s="442"/>
      <c r="AP17" s="442"/>
      <c r="AQ17" s="440"/>
      <c r="AR17" s="440"/>
      <c r="AS17" s="440"/>
      <c r="AT17" s="440"/>
      <c r="AU17" s="440"/>
      <c r="AV17" s="440"/>
      <c r="AW17" s="440"/>
      <c r="AX17" s="440"/>
      <c r="AY17" s="440"/>
      <c r="AZ17" s="440"/>
      <c r="BA17" s="440"/>
      <c r="BB17" s="440"/>
      <c r="BC17" s="440"/>
      <c r="BD17" s="441"/>
    </row>
    <row r="18" spans="1:56" ht="13.5" customHeight="1">
      <c r="A18" s="31">
        <v>10</v>
      </c>
      <c r="C18" s="83"/>
      <c r="D18" s="440">
        <f>IF(ISNA(VLOOKUP(A18,入力シート!$B$21:$AN$40,3,FALSE)),"",VLOOKUP(A18,入力シート!$B$21:$AN$40,3,FALSE))</f>
        <v>0</v>
      </c>
      <c r="E18" s="440"/>
      <c r="F18" s="440"/>
      <c r="G18" s="440"/>
      <c r="H18" s="440"/>
      <c r="I18" s="440"/>
      <c r="J18" s="440"/>
      <c r="K18" s="440"/>
      <c r="L18" s="446"/>
      <c r="M18" s="443" t="str">
        <f>IF(入力シート!D30="","",SUM(入力シート!W30:AO30))</f>
        <v/>
      </c>
      <c r="N18" s="444"/>
      <c r="O18" s="444"/>
      <c r="P18" s="445"/>
      <c r="Q18" s="439" t="str">
        <f>IF(入力シート!W30="","",入力シート!W30)</f>
        <v/>
      </c>
      <c r="R18" s="435"/>
      <c r="S18" s="435"/>
      <c r="T18" s="2" t="str">
        <f>IF(AND(入力シート!W30&lt;&gt;0,入力シート!AF30&lt;&gt;0),"+","")</f>
        <v/>
      </c>
      <c r="U18" s="435" t="str">
        <f>IF(入力シート!AF30="","",入力シート!AF30)</f>
        <v/>
      </c>
      <c r="V18" s="435"/>
      <c r="W18" s="435"/>
      <c r="X18" s="2" t="str">
        <f>IF(AND(入力シート!AF30&lt;&gt;0,入力シート!AO30&lt;&gt;0),"+","")</f>
        <v/>
      </c>
      <c r="Y18" s="427" t="str">
        <f>IF(入力シート!AO30="","",入力シート!AO30)</f>
        <v/>
      </c>
      <c r="Z18" s="428"/>
      <c r="AA18" s="443" t="str">
        <f t="shared" si="0"/>
        <v/>
      </c>
      <c r="AB18" s="444"/>
      <c r="AC18" s="444"/>
      <c r="AD18" s="445"/>
      <c r="AE18" s="443" t="str">
        <f t="shared" si="1"/>
        <v/>
      </c>
      <c r="AF18" s="444"/>
      <c r="AG18" s="444"/>
      <c r="AH18" s="445"/>
      <c r="AI18" s="544"/>
      <c r="AJ18" s="545"/>
      <c r="AK18" s="545"/>
      <c r="AL18" s="546"/>
      <c r="AM18" s="442"/>
      <c r="AN18" s="442"/>
      <c r="AO18" s="442"/>
      <c r="AP18" s="442"/>
      <c r="AQ18" s="440"/>
      <c r="AR18" s="440"/>
      <c r="AS18" s="440"/>
      <c r="AT18" s="440"/>
      <c r="AU18" s="440"/>
      <c r="AV18" s="440"/>
      <c r="AW18" s="440"/>
      <c r="AX18" s="440"/>
      <c r="AY18" s="440"/>
      <c r="AZ18" s="440"/>
      <c r="BA18" s="440"/>
      <c r="BB18" s="440"/>
      <c r="BC18" s="440"/>
      <c r="BD18" s="441"/>
    </row>
    <row r="19" spans="1:56" ht="13.5" customHeight="1">
      <c r="A19" s="31">
        <v>11</v>
      </c>
      <c r="C19" s="83"/>
      <c r="D19" s="440">
        <f>IF(ISNA(VLOOKUP(A19,入力シート!$B$21:$AN$40,3,FALSE)),"",VLOOKUP(A19,入力シート!$B$21:$AN$40,3,FALSE))</f>
        <v>0</v>
      </c>
      <c r="E19" s="440"/>
      <c r="F19" s="440"/>
      <c r="G19" s="440"/>
      <c r="H19" s="440"/>
      <c r="I19" s="440"/>
      <c r="J19" s="440"/>
      <c r="K19" s="440"/>
      <c r="L19" s="446"/>
      <c r="M19" s="443" t="str">
        <f>IF(入力シート!D31="","",SUM(入力シート!W31:AO31))</f>
        <v/>
      </c>
      <c r="N19" s="444"/>
      <c r="O19" s="444"/>
      <c r="P19" s="445"/>
      <c r="Q19" s="439" t="str">
        <f>IF(入力シート!W31="","",入力シート!W31)</f>
        <v/>
      </c>
      <c r="R19" s="435"/>
      <c r="S19" s="435"/>
      <c r="T19" s="2" t="str">
        <f>IF(AND(入力シート!W31&lt;&gt;0,入力シート!AF31&lt;&gt;0),"+","")</f>
        <v/>
      </c>
      <c r="U19" s="435" t="str">
        <f>IF(入力シート!AF31="","",入力シート!AF31)</f>
        <v/>
      </c>
      <c r="V19" s="435"/>
      <c r="W19" s="435"/>
      <c r="X19" s="2" t="str">
        <f>IF(AND(入力シート!AF31&lt;&gt;0,入力シート!AO31&lt;&gt;0),"+","")</f>
        <v/>
      </c>
      <c r="Y19" s="427" t="str">
        <f>IF(入力シート!AO31="","",入力シート!AO31)</f>
        <v/>
      </c>
      <c r="Z19" s="428"/>
      <c r="AA19" s="443" t="str">
        <f t="shared" si="0"/>
        <v/>
      </c>
      <c r="AB19" s="444"/>
      <c r="AC19" s="444"/>
      <c r="AD19" s="445"/>
      <c r="AE19" s="443" t="str">
        <f t="shared" si="1"/>
        <v/>
      </c>
      <c r="AF19" s="444"/>
      <c r="AG19" s="444"/>
      <c r="AH19" s="445"/>
      <c r="AI19" s="544"/>
      <c r="AJ19" s="545"/>
      <c r="AK19" s="545"/>
      <c r="AL19" s="546"/>
      <c r="AM19" s="442"/>
      <c r="AN19" s="442"/>
      <c r="AO19" s="442"/>
      <c r="AP19" s="442"/>
      <c r="AQ19" s="440"/>
      <c r="AR19" s="440"/>
      <c r="AS19" s="440"/>
      <c r="AT19" s="440"/>
      <c r="AU19" s="440"/>
      <c r="AV19" s="440"/>
      <c r="AW19" s="440"/>
      <c r="AX19" s="440"/>
      <c r="AY19" s="440"/>
      <c r="AZ19" s="440"/>
      <c r="BA19" s="440"/>
      <c r="BB19" s="440"/>
      <c r="BC19" s="440"/>
      <c r="BD19" s="441"/>
    </row>
    <row r="20" spans="1:56" ht="13.5" customHeight="1">
      <c r="A20" s="31">
        <v>12</v>
      </c>
      <c r="C20" s="83"/>
      <c r="D20" s="440">
        <f>IF(ISNA(VLOOKUP(A20,入力シート!$B$21:$AN$40,3,FALSE)),"",VLOOKUP(A20,入力シート!$B$21:$AN$40,3,FALSE))</f>
        <v>0</v>
      </c>
      <c r="E20" s="440"/>
      <c r="F20" s="440"/>
      <c r="G20" s="440"/>
      <c r="H20" s="440"/>
      <c r="I20" s="440"/>
      <c r="J20" s="440"/>
      <c r="K20" s="440"/>
      <c r="L20" s="446"/>
      <c r="M20" s="443" t="str">
        <f>IF(入力シート!D32="","",SUM(入力シート!W32:AO32))</f>
        <v/>
      </c>
      <c r="N20" s="444"/>
      <c r="O20" s="444"/>
      <c r="P20" s="445"/>
      <c r="Q20" s="439" t="str">
        <f>IF(入力シート!W32="","",入力シート!W32)</f>
        <v/>
      </c>
      <c r="R20" s="435"/>
      <c r="S20" s="435"/>
      <c r="T20" s="2" t="str">
        <f>IF(AND(入力シート!W32&lt;&gt;0,入力シート!AF32&lt;&gt;0),"+","")</f>
        <v/>
      </c>
      <c r="U20" s="435" t="str">
        <f>IF(入力シート!AF32="","",入力シート!AF32)</f>
        <v/>
      </c>
      <c r="V20" s="435"/>
      <c r="W20" s="435"/>
      <c r="X20" s="2" t="str">
        <f>IF(AND(入力シート!AF32&lt;&gt;0,入力シート!AO32&lt;&gt;0),"+","")</f>
        <v/>
      </c>
      <c r="Y20" s="427" t="str">
        <f>IF(入力シート!AO32="","",入力シート!AO32)</f>
        <v/>
      </c>
      <c r="Z20" s="428"/>
      <c r="AA20" s="443" t="str">
        <f t="shared" si="0"/>
        <v/>
      </c>
      <c r="AB20" s="444"/>
      <c r="AC20" s="444"/>
      <c r="AD20" s="445"/>
      <c r="AE20" s="443" t="str">
        <f t="shared" si="1"/>
        <v/>
      </c>
      <c r="AF20" s="444"/>
      <c r="AG20" s="444"/>
      <c r="AH20" s="445"/>
      <c r="AI20" s="544"/>
      <c r="AJ20" s="545"/>
      <c r="AK20" s="545"/>
      <c r="AL20" s="546"/>
      <c r="AM20" s="442"/>
      <c r="AN20" s="442"/>
      <c r="AO20" s="442"/>
      <c r="AP20" s="442"/>
      <c r="AQ20" s="440"/>
      <c r="AR20" s="440"/>
      <c r="AS20" s="440"/>
      <c r="AT20" s="440"/>
      <c r="AU20" s="440"/>
      <c r="AV20" s="440"/>
      <c r="AW20" s="440"/>
      <c r="AX20" s="440"/>
      <c r="AY20" s="440"/>
      <c r="AZ20" s="440"/>
      <c r="BA20" s="440"/>
      <c r="BB20" s="440"/>
      <c r="BC20" s="440"/>
      <c r="BD20" s="441"/>
    </row>
    <row r="21" spans="1:56" ht="13.5" customHeight="1">
      <c r="A21" s="31">
        <v>13</v>
      </c>
      <c r="C21" s="83"/>
      <c r="D21" s="440">
        <f>IF(ISNA(VLOOKUP(A21,入力シート!$B$21:$AN$40,3,FALSE)),"",VLOOKUP(A21,入力シート!$B$21:$AN$40,3,FALSE))</f>
        <v>0</v>
      </c>
      <c r="E21" s="440"/>
      <c r="F21" s="440"/>
      <c r="G21" s="440"/>
      <c r="H21" s="440"/>
      <c r="I21" s="440"/>
      <c r="J21" s="440"/>
      <c r="K21" s="440"/>
      <c r="L21" s="446"/>
      <c r="M21" s="443" t="str">
        <f>IF(入力シート!D33="","",SUM(入力シート!W33:AO33))</f>
        <v/>
      </c>
      <c r="N21" s="444"/>
      <c r="O21" s="444"/>
      <c r="P21" s="445"/>
      <c r="Q21" s="439" t="str">
        <f>IF(入力シート!W33="","",入力シート!W33)</f>
        <v/>
      </c>
      <c r="R21" s="435"/>
      <c r="S21" s="435"/>
      <c r="T21" s="2" t="str">
        <f>IF(AND(入力シート!W33&lt;&gt;0,入力シート!AF33&lt;&gt;0),"+","")</f>
        <v/>
      </c>
      <c r="U21" s="435" t="str">
        <f>IF(入力シート!AF33="","",入力シート!AF33)</f>
        <v/>
      </c>
      <c r="V21" s="435"/>
      <c r="W21" s="435"/>
      <c r="X21" s="2" t="str">
        <f>IF(AND(入力シート!AF33&lt;&gt;0,入力シート!AO33&lt;&gt;0),"+","")</f>
        <v/>
      </c>
      <c r="Y21" s="427" t="str">
        <f>IF(入力シート!AO33="","",入力シート!AO33)</f>
        <v/>
      </c>
      <c r="Z21" s="428"/>
      <c r="AA21" s="443" t="str">
        <f t="shared" si="0"/>
        <v/>
      </c>
      <c r="AB21" s="444"/>
      <c r="AC21" s="444"/>
      <c r="AD21" s="445"/>
      <c r="AE21" s="443" t="str">
        <f t="shared" si="1"/>
        <v/>
      </c>
      <c r="AF21" s="444"/>
      <c r="AG21" s="444"/>
      <c r="AH21" s="445"/>
      <c r="AI21" s="544"/>
      <c r="AJ21" s="545"/>
      <c r="AK21" s="545"/>
      <c r="AL21" s="546"/>
      <c r="AM21" s="442"/>
      <c r="AN21" s="442"/>
      <c r="AO21" s="442"/>
      <c r="AP21" s="442"/>
      <c r="AQ21" s="440"/>
      <c r="AR21" s="440"/>
      <c r="AS21" s="440"/>
      <c r="AT21" s="440"/>
      <c r="AU21" s="440"/>
      <c r="AV21" s="440"/>
      <c r="AW21" s="440"/>
      <c r="AX21" s="440"/>
      <c r="AY21" s="440"/>
      <c r="AZ21" s="440"/>
      <c r="BA21" s="440"/>
      <c r="BB21" s="440"/>
      <c r="BC21" s="440"/>
      <c r="BD21" s="441"/>
    </row>
    <row r="22" spans="1:56" ht="13.5" customHeight="1">
      <c r="A22" s="31">
        <v>14</v>
      </c>
      <c r="C22" s="83"/>
      <c r="D22" s="440">
        <f>IF(ISNA(VLOOKUP(A22,入力シート!$B$21:$AN$40,3,FALSE)),"",VLOOKUP(A22,入力シート!$B$21:$AN$40,3,FALSE))</f>
        <v>0</v>
      </c>
      <c r="E22" s="440"/>
      <c r="F22" s="440"/>
      <c r="G22" s="440"/>
      <c r="H22" s="440"/>
      <c r="I22" s="440"/>
      <c r="J22" s="440"/>
      <c r="K22" s="440"/>
      <c r="L22" s="446"/>
      <c r="M22" s="443" t="str">
        <f>IF(入力シート!D34="","",SUM(入力シート!W34:AO34))</f>
        <v/>
      </c>
      <c r="N22" s="444"/>
      <c r="O22" s="444"/>
      <c r="P22" s="445"/>
      <c r="Q22" s="439" t="str">
        <f>IF(入力シート!W34="","",入力シート!W34)</f>
        <v/>
      </c>
      <c r="R22" s="435"/>
      <c r="S22" s="435"/>
      <c r="T22" s="2" t="str">
        <f>IF(AND(入力シート!W34&lt;&gt;0,入力シート!AF34&lt;&gt;0),"+","")</f>
        <v/>
      </c>
      <c r="U22" s="435" t="str">
        <f>IF(入力シート!AF34="","",入力シート!AF34)</f>
        <v/>
      </c>
      <c r="V22" s="435"/>
      <c r="W22" s="435"/>
      <c r="X22" s="2" t="str">
        <f>IF(AND(入力シート!AF34&lt;&gt;0,入力シート!AO34&lt;&gt;0),"+","")</f>
        <v/>
      </c>
      <c r="Y22" s="427" t="str">
        <f>IF(入力シート!AO34="","",入力シート!AO34)</f>
        <v/>
      </c>
      <c r="Z22" s="428"/>
      <c r="AA22" s="443" t="str">
        <f t="shared" si="0"/>
        <v/>
      </c>
      <c r="AB22" s="444"/>
      <c r="AC22" s="444"/>
      <c r="AD22" s="445"/>
      <c r="AE22" s="443" t="str">
        <f t="shared" si="1"/>
        <v/>
      </c>
      <c r="AF22" s="444"/>
      <c r="AG22" s="444"/>
      <c r="AH22" s="445"/>
      <c r="AI22" s="544"/>
      <c r="AJ22" s="545"/>
      <c r="AK22" s="545"/>
      <c r="AL22" s="546"/>
      <c r="AM22" s="442"/>
      <c r="AN22" s="442"/>
      <c r="AO22" s="442"/>
      <c r="AP22" s="442"/>
      <c r="AQ22" s="440"/>
      <c r="AR22" s="440"/>
      <c r="AS22" s="440"/>
      <c r="AT22" s="440"/>
      <c r="AU22" s="440"/>
      <c r="AV22" s="440"/>
      <c r="AW22" s="440"/>
      <c r="AX22" s="440"/>
      <c r="AY22" s="440"/>
      <c r="AZ22" s="440"/>
      <c r="BA22" s="440"/>
      <c r="BB22" s="440"/>
      <c r="BC22" s="440"/>
      <c r="BD22" s="441"/>
    </row>
    <row r="23" spans="1:56" ht="13.5" customHeight="1">
      <c r="A23" s="31">
        <v>15</v>
      </c>
      <c r="C23" s="83"/>
      <c r="D23" s="440">
        <f>IF(ISNA(VLOOKUP(A23,入力シート!$B$21:$AN$40,3,FALSE)),"",VLOOKUP(A23,入力シート!$B$21:$AN$40,3,FALSE))</f>
        <v>0</v>
      </c>
      <c r="E23" s="440"/>
      <c r="F23" s="440"/>
      <c r="G23" s="440"/>
      <c r="H23" s="440"/>
      <c r="I23" s="440"/>
      <c r="J23" s="440"/>
      <c r="K23" s="440"/>
      <c r="L23" s="446"/>
      <c r="M23" s="443" t="str">
        <f>IF(入力シート!D35="","",SUM(入力シート!W35:AO35))</f>
        <v/>
      </c>
      <c r="N23" s="444"/>
      <c r="O23" s="444"/>
      <c r="P23" s="445"/>
      <c r="Q23" s="439" t="str">
        <f>IF(入力シート!W35="","",入力シート!W35)</f>
        <v/>
      </c>
      <c r="R23" s="435"/>
      <c r="S23" s="435"/>
      <c r="T23" s="2" t="str">
        <f>IF(AND(入力シート!W35&lt;&gt;0,入力シート!AF35&lt;&gt;0),"+","")</f>
        <v/>
      </c>
      <c r="U23" s="435" t="str">
        <f>IF(入力シート!AF35="","",入力シート!AF35)</f>
        <v/>
      </c>
      <c r="V23" s="435"/>
      <c r="W23" s="435"/>
      <c r="X23" s="2" t="str">
        <f>IF(AND(入力シート!AF35&lt;&gt;0,入力シート!AO35&lt;&gt;0),"+","")</f>
        <v/>
      </c>
      <c r="Y23" s="427" t="str">
        <f>IF(入力シート!AO35="","",入力シート!AO35)</f>
        <v/>
      </c>
      <c r="Z23" s="428"/>
      <c r="AA23" s="443" t="str">
        <f t="shared" si="0"/>
        <v/>
      </c>
      <c r="AB23" s="444"/>
      <c r="AC23" s="444"/>
      <c r="AD23" s="445"/>
      <c r="AE23" s="443" t="str">
        <f t="shared" si="1"/>
        <v/>
      </c>
      <c r="AF23" s="444"/>
      <c r="AG23" s="444"/>
      <c r="AH23" s="445"/>
      <c r="AI23" s="544"/>
      <c r="AJ23" s="545"/>
      <c r="AK23" s="545"/>
      <c r="AL23" s="546"/>
      <c r="AM23" s="442"/>
      <c r="AN23" s="442"/>
      <c r="AO23" s="442"/>
      <c r="AP23" s="442"/>
      <c r="AQ23" s="440"/>
      <c r="AR23" s="440"/>
      <c r="AS23" s="440"/>
      <c r="AT23" s="440"/>
      <c r="AU23" s="440"/>
      <c r="AV23" s="440"/>
      <c r="AW23" s="440"/>
      <c r="AX23" s="440"/>
      <c r="AY23" s="440"/>
      <c r="AZ23" s="440"/>
      <c r="BA23" s="440"/>
      <c r="BB23" s="440"/>
      <c r="BC23" s="440"/>
      <c r="BD23" s="441"/>
    </row>
    <row r="24" spans="1:56" ht="13.5" customHeight="1">
      <c r="A24" s="31">
        <v>16</v>
      </c>
      <c r="C24" s="83"/>
      <c r="D24" s="440">
        <f>IF(ISNA(VLOOKUP(A24,入力シート!$B$21:$AN$40,3,FALSE)),"",VLOOKUP(A24,入力シート!$B$21:$AN$40,3,FALSE))</f>
        <v>0</v>
      </c>
      <c r="E24" s="440"/>
      <c r="F24" s="440"/>
      <c r="G24" s="440"/>
      <c r="H24" s="440"/>
      <c r="I24" s="440"/>
      <c r="J24" s="440"/>
      <c r="K24" s="440"/>
      <c r="L24" s="446"/>
      <c r="M24" s="443" t="str">
        <f>IF(入力シート!D36="","",SUM(入力シート!W36:AO36))</f>
        <v/>
      </c>
      <c r="N24" s="444"/>
      <c r="O24" s="444"/>
      <c r="P24" s="445"/>
      <c r="Q24" s="439" t="str">
        <f>IF(入力シート!W36="","",入力シート!W36)</f>
        <v/>
      </c>
      <c r="R24" s="435"/>
      <c r="S24" s="435"/>
      <c r="T24" s="2" t="str">
        <f>IF(AND(入力シート!W36&lt;&gt;0,入力シート!AF36&lt;&gt;0),"+","")</f>
        <v/>
      </c>
      <c r="U24" s="435" t="str">
        <f>IF(入力シート!AF36="","",入力シート!AF36)</f>
        <v/>
      </c>
      <c r="V24" s="435"/>
      <c r="W24" s="435"/>
      <c r="X24" s="2" t="str">
        <f>IF(AND(入力シート!AF36&lt;&gt;0,入力シート!AO36&lt;&gt;0),"+","")</f>
        <v/>
      </c>
      <c r="Y24" s="427" t="str">
        <f>IF(入力シート!AO36="","",入力シート!AO36)</f>
        <v/>
      </c>
      <c r="Z24" s="428"/>
      <c r="AA24" s="443" t="str">
        <f t="shared" si="0"/>
        <v/>
      </c>
      <c r="AB24" s="444"/>
      <c r="AC24" s="444"/>
      <c r="AD24" s="445"/>
      <c r="AE24" s="443" t="str">
        <f t="shared" si="1"/>
        <v/>
      </c>
      <c r="AF24" s="444"/>
      <c r="AG24" s="444"/>
      <c r="AH24" s="445"/>
      <c r="AI24" s="544"/>
      <c r="AJ24" s="545"/>
      <c r="AK24" s="545"/>
      <c r="AL24" s="546"/>
      <c r="AM24" s="442"/>
      <c r="AN24" s="442"/>
      <c r="AO24" s="442"/>
      <c r="AP24" s="442"/>
      <c r="AQ24" s="440"/>
      <c r="AR24" s="440"/>
      <c r="AS24" s="440"/>
      <c r="AT24" s="440"/>
      <c r="AU24" s="440"/>
      <c r="AV24" s="440"/>
      <c r="AW24" s="440"/>
      <c r="AX24" s="440"/>
      <c r="AY24" s="440"/>
      <c r="AZ24" s="440"/>
      <c r="BA24" s="440"/>
      <c r="BB24" s="440"/>
      <c r="BC24" s="440"/>
      <c r="BD24" s="441"/>
    </row>
    <row r="25" spans="1:56" ht="13.5" customHeight="1">
      <c r="A25" s="31">
        <v>17</v>
      </c>
      <c r="C25" s="83"/>
      <c r="D25" s="440">
        <f>IF(ISNA(VLOOKUP(A25,入力シート!$B$21:$AN$40,3,FALSE)),"",VLOOKUP(A25,入力シート!$B$21:$AN$40,3,FALSE))</f>
        <v>0</v>
      </c>
      <c r="E25" s="440"/>
      <c r="F25" s="440"/>
      <c r="G25" s="440"/>
      <c r="H25" s="440"/>
      <c r="I25" s="440"/>
      <c r="J25" s="440"/>
      <c r="K25" s="440"/>
      <c r="L25" s="446"/>
      <c r="M25" s="443" t="str">
        <f>IF(入力シート!D37="","",SUM(入力シート!W37:AO37))</f>
        <v/>
      </c>
      <c r="N25" s="444"/>
      <c r="O25" s="444"/>
      <c r="P25" s="445"/>
      <c r="Q25" s="439" t="str">
        <f>IF(入力シート!W37="","",入力シート!W37)</f>
        <v/>
      </c>
      <c r="R25" s="435"/>
      <c r="S25" s="435"/>
      <c r="T25" s="2" t="str">
        <f>IF(AND(入力シート!W37&lt;&gt;0,入力シート!AF37&lt;&gt;0),"+","")</f>
        <v/>
      </c>
      <c r="U25" s="435" t="str">
        <f>IF(入力シート!AF37="","",入力シート!AF37)</f>
        <v/>
      </c>
      <c r="V25" s="435"/>
      <c r="W25" s="435"/>
      <c r="X25" s="2" t="str">
        <f>IF(AND(入力シート!AF37&lt;&gt;0,入力シート!AO37&lt;&gt;0),"+","")</f>
        <v/>
      </c>
      <c r="Y25" s="427" t="str">
        <f>IF(入力シート!AO37="","",入力シート!AO37)</f>
        <v/>
      </c>
      <c r="Z25" s="428"/>
      <c r="AA25" s="443" t="str">
        <f t="shared" si="0"/>
        <v/>
      </c>
      <c r="AB25" s="444"/>
      <c r="AC25" s="444"/>
      <c r="AD25" s="445"/>
      <c r="AE25" s="443" t="str">
        <f t="shared" si="1"/>
        <v/>
      </c>
      <c r="AF25" s="444"/>
      <c r="AG25" s="444"/>
      <c r="AH25" s="445"/>
      <c r="AI25" s="544"/>
      <c r="AJ25" s="545"/>
      <c r="AK25" s="545"/>
      <c r="AL25" s="546"/>
      <c r="AM25" s="442"/>
      <c r="AN25" s="442"/>
      <c r="AO25" s="442"/>
      <c r="AP25" s="442"/>
      <c r="AQ25" s="440"/>
      <c r="AR25" s="440"/>
      <c r="AS25" s="440"/>
      <c r="AT25" s="440"/>
      <c r="AU25" s="440"/>
      <c r="AV25" s="440"/>
      <c r="AW25" s="440"/>
      <c r="AX25" s="440"/>
      <c r="AY25" s="440"/>
      <c r="AZ25" s="440"/>
      <c r="BA25" s="440"/>
      <c r="BB25" s="440"/>
      <c r="BC25" s="440"/>
      <c r="BD25" s="441"/>
    </row>
    <row r="26" spans="1:56" ht="13.5" customHeight="1">
      <c r="A26" s="31">
        <v>18</v>
      </c>
      <c r="C26" s="83"/>
      <c r="D26" s="440">
        <f>IF(ISNA(VLOOKUP(A26,入力シート!$B$21:$AN$40,3,FALSE)),"",VLOOKUP(A26,入力シート!$B$21:$AN$40,3,FALSE))</f>
        <v>0</v>
      </c>
      <c r="E26" s="440"/>
      <c r="F26" s="440"/>
      <c r="G26" s="440"/>
      <c r="H26" s="440"/>
      <c r="I26" s="440"/>
      <c r="J26" s="440"/>
      <c r="K26" s="440"/>
      <c r="L26" s="446"/>
      <c r="M26" s="443" t="str">
        <f>IF(入力シート!D38="","",SUM(入力シート!W38:AO38))</f>
        <v/>
      </c>
      <c r="N26" s="444"/>
      <c r="O26" s="444"/>
      <c r="P26" s="445"/>
      <c r="Q26" s="439" t="str">
        <f>IF(入力シート!W38="","",入力シート!W38)</f>
        <v/>
      </c>
      <c r="R26" s="435"/>
      <c r="S26" s="435"/>
      <c r="T26" s="2" t="str">
        <f>IF(AND(入力シート!W38&lt;&gt;0,入力シート!AF38&lt;&gt;0),"+","")</f>
        <v/>
      </c>
      <c r="U26" s="435" t="str">
        <f>IF(入力シート!AF38="","",入力シート!AF38)</f>
        <v/>
      </c>
      <c r="V26" s="435"/>
      <c r="W26" s="435"/>
      <c r="X26" s="2" t="str">
        <f>IF(AND(入力シート!AF38&lt;&gt;0,入力シート!AO38&lt;&gt;0),"+","")</f>
        <v/>
      </c>
      <c r="Y26" s="427" t="str">
        <f>IF(入力シート!AO38="","",入力シート!AO38)</f>
        <v/>
      </c>
      <c r="Z26" s="428"/>
      <c r="AA26" s="443" t="str">
        <f t="shared" si="0"/>
        <v/>
      </c>
      <c r="AB26" s="444"/>
      <c r="AC26" s="444"/>
      <c r="AD26" s="445"/>
      <c r="AE26" s="443" t="str">
        <f t="shared" si="1"/>
        <v/>
      </c>
      <c r="AF26" s="444"/>
      <c r="AG26" s="444"/>
      <c r="AH26" s="445"/>
      <c r="AI26" s="544"/>
      <c r="AJ26" s="545"/>
      <c r="AK26" s="545"/>
      <c r="AL26" s="546"/>
      <c r="AM26" s="442"/>
      <c r="AN26" s="442"/>
      <c r="AO26" s="442"/>
      <c r="AP26" s="442"/>
      <c r="AQ26" s="440"/>
      <c r="AR26" s="440"/>
      <c r="AS26" s="440"/>
      <c r="AT26" s="440"/>
      <c r="AU26" s="440"/>
      <c r="AV26" s="440"/>
      <c r="AW26" s="440"/>
      <c r="AX26" s="440"/>
      <c r="AY26" s="440"/>
      <c r="AZ26" s="440"/>
      <c r="BA26" s="440"/>
      <c r="BB26" s="440"/>
      <c r="BC26" s="440"/>
      <c r="BD26" s="441"/>
    </row>
    <row r="27" spans="1:56" ht="13.5" customHeight="1">
      <c r="A27" s="31">
        <v>19</v>
      </c>
      <c r="C27" s="62"/>
      <c r="D27" s="440">
        <f>IF(ISNA(VLOOKUP(A27,入力シート!$B$21:$AN$40,3,FALSE)),"",VLOOKUP(A27,入力シート!$B$21:$AN$40,3,FALSE))</f>
        <v>0</v>
      </c>
      <c r="E27" s="440"/>
      <c r="F27" s="440"/>
      <c r="G27" s="440"/>
      <c r="H27" s="440"/>
      <c r="I27" s="440"/>
      <c r="J27" s="440"/>
      <c r="K27" s="440"/>
      <c r="L27" s="446"/>
      <c r="M27" s="443" t="str">
        <f>IF(入力シート!D39="","",SUM(入力シート!W39:AO39))</f>
        <v/>
      </c>
      <c r="N27" s="444"/>
      <c r="O27" s="444"/>
      <c r="P27" s="445"/>
      <c r="Q27" s="439" t="str">
        <f>IF(入力シート!W39="","",入力シート!W39)</f>
        <v/>
      </c>
      <c r="R27" s="435"/>
      <c r="S27" s="435"/>
      <c r="T27" s="2" t="str">
        <f>IF(AND(入力シート!W39&lt;&gt;0,入力シート!AF39&lt;&gt;0),"+","")</f>
        <v/>
      </c>
      <c r="U27" s="435" t="str">
        <f>IF(入力シート!AF39="","",入力シート!AF39)</f>
        <v/>
      </c>
      <c r="V27" s="435"/>
      <c r="W27" s="435"/>
      <c r="X27" s="2" t="str">
        <f>IF(AND(入力シート!AF39&lt;&gt;0,入力シート!AO39&lt;&gt;0),"+","")</f>
        <v/>
      </c>
      <c r="Y27" s="427" t="str">
        <f>IF(入力シート!AO39="","",入力シート!AO39)</f>
        <v/>
      </c>
      <c r="Z27" s="428"/>
      <c r="AA27" s="443" t="str">
        <f t="shared" si="0"/>
        <v/>
      </c>
      <c r="AB27" s="444"/>
      <c r="AC27" s="444"/>
      <c r="AD27" s="445"/>
      <c r="AE27" s="443" t="str">
        <f t="shared" si="1"/>
        <v/>
      </c>
      <c r="AF27" s="444"/>
      <c r="AG27" s="444"/>
      <c r="AH27" s="445"/>
      <c r="AI27" s="544"/>
      <c r="AJ27" s="545"/>
      <c r="AK27" s="545"/>
      <c r="AL27" s="546"/>
      <c r="AM27" s="442"/>
      <c r="AN27" s="442"/>
      <c r="AO27" s="442"/>
      <c r="AP27" s="442"/>
      <c r="AQ27" s="440"/>
      <c r="AR27" s="440"/>
      <c r="AS27" s="440"/>
      <c r="AT27" s="440"/>
      <c r="AU27" s="440"/>
      <c r="AV27" s="440"/>
      <c r="AW27" s="440"/>
      <c r="AX27" s="440"/>
      <c r="AY27" s="440"/>
      <c r="AZ27" s="440"/>
      <c r="BA27" s="440"/>
      <c r="BB27" s="440"/>
      <c r="BC27" s="440"/>
      <c r="BD27" s="441"/>
    </row>
    <row r="28" spans="1:56" ht="13.5" customHeight="1">
      <c r="A28" s="31">
        <v>20</v>
      </c>
      <c r="C28" s="63"/>
      <c r="D28" s="440">
        <f>IF(ISNA(VLOOKUP(A28,入力シート!$B$21:$AN$40,3,FALSE)),"",VLOOKUP(A28,入力シート!$B$21:$AN$40,3,FALSE))</f>
        <v>0</v>
      </c>
      <c r="E28" s="440"/>
      <c r="F28" s="440"/>
      <c r="G28" s="440"/>
      <c r="H28" s="440"/>
      <c r="I28" s="440"/>
      <c r="J28" s="440"/>
      <c r="K28" s="440"/>
      <c r="L28" s="446"/>
      <c r="M28" s="443" t="str">
        <f>IF(入力シート!D40="","",SUM(入力シート!W40:AO40))</f>
        <v/>
      </c>
      <c r="N28" s="444"/>
      <c r="O28" s="444"/>
      <c r="P28" s="445"/>
      <c r="Q28" s="439" t="str">
        <f>IF(入力シート!W40="","",入力シート!W40)</f>
        <v/>
      </c>
      <c r="R28" s="435"/>
      <c r="S28" s="435"/>
      <c r="T28" s="2" t="str">
        <f>IF(AND(入力シート!W40&lt;&gt;0,入力シート!AF40&lt;&gt;0),"+","")</f>
        <v/>
      </c>
      <c r="U28" s="435" t="str">
        <f>IF(入力シート!AF40="","",入力シート!AF40)</f>
        <v/>
      </c>
      <c r="V28" s="435"/>
      <c r="W28" s="435"/>
      <c r="X28" s="2" t="str">
        <f>IF(AND(入力シート!AB40&lt;&gt;0,入力シート!AK40&lt;&gt;0),"+","")</f>
        <v/>
      </c>
      <c r="Y28" s="427" t="str">
        <f>IF(入力シート!AO40="","",入力シート!AO40)</f>
        <v/>
      </c>
      <c r="Z28" s="428"/>
      <c r="AA28" s="443" t="str">
        <f t="shared" si="0"/>
        <v/>
      </c>
      <c r="AB28" s="444"/>
      <c r="AC28" s="444"/>
      <c r="AD28" s="445"/>
      <c r="AE28" s="443" t="str">
        <f t="shared" si="1"/>
        <v/>
      </c>
      <c r="AF28" s="444"/>
      <c r="AG28" s="444"/>
      <c r="AH28" s="445"/>
      <c r="AI28" s="544"/>
      <c r="AJ28" s="545"/>
      <c r="AK28" s="545"/>
      <c r="AL28" s="546"/>
      <c r="AM28" s="467"/>
      <c r="AN28" s="467"/>
      <c r="AO28" s="467"/>
      <c r="AP28" s="467"/>
      <c r="AQ28" s="463"/>
      <c r="AR28" s="463"/>
      <c r="AS28" s="463"/>
      <c r="AT28" s="463"/>
      <c r="AU28" s="463"/>
      <c r="AV28" s="463"/>
      <c r="AW28" s="463"/>
      <c r="AX28" s="463"/>
      <c r="AY28" s="463"/>
      <c r="AZ28" s="463"/>
      <c r="BA28" s="463"/>
      <c r="BB28" s="463"/>
      <c r="BC28" s="463"/>
      <c r="BD28" s="464"/>
    </row>
    <row r="29" spans="1:56" ht="13.5" customHeight="1">
      <c r="A29" s="31">
        <v>21</v>
      </c>
      <c r="C29" s="459" t="s">
        <v>219</v>
      </c>
      <c r="D29" s="209"/>
      <c r="E29" s="209"/>
      <c r="F29" s="209"/>
      <c r="G29" s="209"/>
      <c r="H29" s="209"/>
      <c r="I29" s="209"/>
      <c r="J29" s="209"/>
      <c r="K29" s="209"/>
      <c r="L29" s="228"/>
      <c r="M29" s="447"/>
      <c r="N29" s="448"/>
      <c r="O29" s="448"/>
      <c r="P29" s="449"/>
      <c r="Q29" s="492"/>
      <c r="R29" s="493"/>
      <c r="S29" s="493"/>
      <c r="T29" s="493"/>
      <c r="U29" s="16"/>
      <c r="V29" s="16"/>
      <c r="W29" s="16"/>
      <c r="X29" s="3"/>
      <c r="Y29" s="126"/>
      <c r="Z29" s="431"/>
      <c r="AA29" s="443"/>
      <c r="AB29" s="444"/>
      <c r="AC29" s="444"/>
      <c r="AD29" s="445"/>
      <c r="AE29" s="443"/>
      <c r="AF29" s="444"/>
      <c r="AG29" s="444"/>
      <c r="AH29" s="445"/>
      <c r="AI29" s="544"/>
      <c r="AJ29" s="545"/>
      <c r="AK29" s="545"/>
      <c r="AL29" s="546"/>
      <c r="AM29" s="466"/>
      <c r="AN29" s="466"/>
      <c r="AO29" s="466"/>
      <c r="AP29" s="466"/>
      <c r="AQ29" s="126"/>
      <c r="AR29" s="126"/>
      <c r="AS29" s="126"/>
      <c r="AT29" s="126"/>
      <c r="AU29" s="126"/>
      <c r="AV29" s="126"/>
      <c r="AW29" s="126"/>
      <c r="AX29" s="126"/>
      <c r="AY29" s="126"/>
      <c r="AZ29" s="126"/>
      <c r="BA29" s="209"/>
      <c r="BB29" s="209"/>
      <c r="BC29" s="209"/>
      <c r="BD29" s="465"/>
    </row>
    <row r="30" spans="1:56" ht="13.5" customHeight="1">
      <c r="A30" s="31">
        <v>22</v>
      </c>
      <c r="C30" s="62"/>
      <c r="D30" s="494" t="s">
        <v>220</v>
      </c>
      <c r="E30" s="494"/>
      <c r="F30" s="494"/>
      <c r="G30" s="494"/>
      <c r="H30" s="494"/>
      <c r="I30" s="494"/>
      <c r="J30" s="494"/>
      <c r="K30" s="494"/>
      <c r="L30" s="495"/>
      <c r="M30" s="496"/>
      <c r="N30" s="398"/>
      <c r="O30" s="398"/>
      <c r="P30" s="398"/>
      <c r="Q30" s="496"/>
      <c r="R30" s="398"/>
      <c r="S30" s="398"/>
      <c r="T30" s="398"/>
      <c r="U30" s="8"/>
      <c r="V30" s="8"/>
      <c r="W30" s="8"/>
      <c r="X30" s="1"/>
      <c r="Y30" s="398"/>
      <c r="Z30" s="399"/>
      <c r="AA30" s="443"/>
      <c r="AB30" s="444"/>
      <c r="AC30" s="444"/>
      <c r="AD30" s="445"/>
      <c r="AE30" s="443"/>
      <c r="AF30" s="444"/>
      <c r="AG30" s="444"/>
      <c r="AH30" s="445"/>
      <c r="AI30" s="544"/>
      <c r="AJ30" s="545"/>
      <c r="AK30" s="545"/>
      <c r="AL30" s="546"/>
      <c r="AM30" s="500"/>
      <c r="AN30" s="501"/>
      <c r="AO30" s="501"/>
      <c r="AP30" s="501"/>
      <c r="AQ30" s="126"/>
      <c r="AR30" s="126"/>
      <c r="AS30" s="126"/>
      <c r="AT30" s="126"/>
      <c r="AU30" s="126"/>
      <c r="AV30" s="126"/>
      <c r="AW30" s="126"/>
      <c r="AX30" s="126"/>
      <c r="AY30" s="126"/>
      <c r="AZ30" s="126"/>
      <c r="BA30" s="209"/>
      <c r="BB30" s="209"/>
      <c r="BC30" s="209"/>
      <c r="BD30" s="465"/>
    </row>
    <row r="31" spans="1:56" ht="13.5" customHeight="1">
      <c r="A31" s="31">
        <v>23</v>
      </c>
      <c r="C31" s="63"/>
      <c r="D31" s="450">
        <f>IF(ISNA(VLOOKUP(A9,入力シート!$B$45:$L$54,3,FALSE)),"",VLOOKUP(A9,入力シート!$B$45:$L$54,3,FALSE))</f>
        <v>0</v>
      </c>
      <c r="E31" s="450"/>
      <c r="F31" s="450"/>
      <c r="G31" s="450"/>
      <c r="H31" s="450"/>
      <c r="I31" s="450"/>
      <c r="J31" s="450"/>
      <c r="K31" s="450"/>
      <c r="L31" s="451"/>
      <c r="M31" s="447" t="str">
        <f>IF(VLOOKUP(A9,入力シート!$B$45:$AL$54,33,FALSE)="","",VLOOKUP(A9,入力シート!$B$45:$AL$54,33,FALSE))</f>
        <v/>
      </c>
      <c r="N31" s="448"/>
      <c r="O31" s="448"/>
      <c r="P31" s="449"/>
      <c r="Q31" s="429">
        <f>IF(ISNA(VLOOKUP(A9,入力シート!$B$45:$AL$54,33,FALSE)),"",VLOOKUP(A9,入力シート!$B$45:$AL$54,33,FALSE))</f>
        <v>0</v>
      </c>
      <c r="R31" s="430"/>
      <c r="S31" s="430"/>
      <c r="T31" s="430"/>
      <c r="U31" s="430"/>
      <c r="V31" s="430"/>
      <c r="W31" s="430"/>
      <c r="X31" s="3" t="str">
        <f>IF(Y31="","","×")</f>
        <v/>
      </c>
      <c r="Y31" s="126" t="str">
        <f t="shared" ref="Y31:Y40" si="2">IF(M31="","","一式")</f>
        <v/>
      </c>
      <c r="Z31" s="431"/>
      <c r="AA31" s="443" t="str">
        <f t="shared" ref="AA31:AA40" si="3">IFERROR(_xlfn.IFS($BF$66="1",M31/2*$BF$8*2,$BF$66="2",M31/2*$BF$8,$BF$66="3",M31*$BF$8,$BF$66="4",M31*$BF$8),"")</f>
        <v/>
      </c>
      <c r="AB31" s="444"/>
      <c r="AC31" s="444"/>
      <c r="AD31" s="445"/>
      <c r="AE31" s="443" t="str">
        <f t="shared" ref="AE31:AE40" si="4">IFERROR(M31-AA31,"")</f>
        <v/>
      </c>
      <c r="AF31" s="444"/>
      <c r="AG31" s="444"/>
      <c r="AH31" s="445"/>
      <c r="AI31" s="544"/>
      <c r="AJ31" s="545"/>
      <c r="AK31" s="545"/>
      <c r="AL31" s="546"/>
      <c r="AM31" s="568" t="s">
        <v>221</v>
      </c>
      <c r="AN31" s="569"/>
      <c r="AO31" s="497" t="str">
        <f>IF(M31="","",(VLOOKUP(A9,入力シート!$B$45:$AB$54,12,0)))</f>
        <v/>
      </c>
      <c r="AP31" s="498"/>
      <c r="AQ31" s="498"/>
      <c r="AR31" s="498"/>
      <c r="AS31" s="498"/>
      <c r="AT31" s="498"/>
      <c r="AU31" s="498"/>
      <c r="AV31" s="498"/>
      <c r="AW31" s="498"/>
      <c r="AX31" s="498"/>
      <c r="AY31" s="498"/>
      <c r="AZ31" s="498"/>
      <c r="BA31" s="498"/>
      <c r="BB31" s="498"/>
      <c r="BC31" s="498"/>
      <c r="BD31" s="499"/>
    </row>
    <row r="32" spans="1:56" ht="13.5" customHeight="1">
      <c r="A32" s="31">
        <v>24</v>
      </c>
      <c r="C32" s="63"/>
      <c r="D32" s="450">
        <f>IF(ISNA(VLOOKUP(A10,入力シート!$B$45:$L$54,3,FALSE)),"",VLOOKUP(A10,入力シート!$B$45:$L$54,3,FALSE))</f>
        <v>0</v>
      </c>
      <c r="E32" s="450"/>
      <c r="F32" s="450"/>
      <c r="G32" s="450"/>
      <c r="H32" s="450"/>
      <c r="I32" s="450"/>
      <c r="J32" s="450"/>
      <c r="K32" s="450"/>
      <c r="L32" s="451"/>
      <c r="M32" s="447" t="str">
        <f>IF(VLOOKUP(A10,入力シート!$B$45:$AL$54,33,FALSE)="","",VLOOKUP(A10,入力シート!$B$45:$AL$54,33,FALSE))</f>
        <v/>
      </c>
      <c r="N32" s="448"/>
      <c r="O32" s="448"/>
      <c r="P32" s="449"/>
      <c r="Q32" s="429">
        <f>IF(ISNA(VLOOKUP(A10,入力シート!$B$45:$AL$54,33,FALSE)),"",VLOOKUP(A10,入力シート!$B$45:$AL$54,33,FALSE))</f>
        <v>0</v>
      </c>
      <c r="R32" s="430"/>
      <c r="S32" s="430"/>
      <c r="T32" s="430"/>
      <c r="U32" s="430"/>
      <c r="V32" s="430"/>
      <c r="W32" s="430"/>
      <c r="X32" s="3" t="str">
        <f t="shared" ref="X32:X40" si="5">IF(Y32="","","×")</f>
        <v/>
      </c>
      <c r="Y32" s="126" t="str">
        <f t="shared" si="2"/>
        <v/>
      </c>
      <c r="Z32" s="431"/>
      <c r="AA32" s="443" t="str">
        <f t="shared" si="3"/>
        <v/>
      </c>
      <c r="AB32" s="444"/>
      <c r="AC32" s="444"/>
      <c r="AD32" s="445"/>
      <c r="AE32" s="443" t="str">
        <f t="shared" si="4"/>
        <v/>
      </c>
      <c r="AF32" s="444"/>
      <c r="AG32" s="444"/>
      <c r="AH32" s="445"/>
      <c r="AI32" s="544"/>
      <c r="AJ32" s="545"/>
      <c r="AK32" s="545"/>
      <c r="AL32" s="546"/>
      <c r="AM32" s="570"/>
      <c r="AN32" s="571"/>
      <c r="AO32" s="497" t="str">
        <f>IF(M32="","",(VLOOKUP(A10,入力シート!$B$45:$AB$54,12,0)))</f>
        <v/>
      </c>
      <c r="AP32" s="498"/>
      <c r="AQ32" s="498"/>
      <c r="AR32" s="498"/>
      <c r="AS32" s="498"/>
      <c r="AT32" s="498"/>
      <c r="AU32" s="498"/>
      <c r="AV32" s="498"/>
      <c r="AW32" s="498"/>
      <c r="AX32" s="498"/>
      <c r="AY32" s="498"/>
      <c r="AZ32" s="498"/>
      <c r="BA32" s="498"/>
      <c r="BB32" s="498"/>
      <c r="BC32" s="498"/>
      <c r="BD32" s="499"/>
    </row>
    <row r="33" spans="1:56" ht="13.5" customHeight="1">
      <c r="A33" s="31">
        <v>25</v>
      </c>
      <c r="C33" s="62"/>
      <c r="D33" s="450">
        <f>IF(ISNA(VLOOKUP(A11,入力シート!$B$45:$L$54,3,FALSE)),"",VLOOKUP(A11,入力シート!$B$45:$L$54,3,FALSE))</f>
        <v>0</v>
      </c>
      <c r="E33" s="450"/>
      <c r="F33" s="450"/>
      <c r="G33" s="450"/>
      <c r="H33" s="450"/>
      <c r="I33" s="450"/>
      <c r="J33" s="450"/>
      <c r="K33" s="450"/>
      <c r="L33" s="451"/>
      <c r="M33" s="447" t="str">
        <f>IF(VLOOKUP(A11,入力シート!$B$45:$AL$54,33,FALSE)="","",VLOOKUP(A11,入力シート!$B$45:$AL$54,33,FALSE))</f>
        <v/>
      </c>
      <c r="N33" s="448"/>
      <c r="O33" s="448"/>
      <c r="P33" s="449"/>
      <c r="Q33" s="429">
        <f>IF(ISNA(VLOOKUP(A11,入力シート!$B$45:$AL$54,33,FALSE)),"",VLOOKUP(A11,入力シート!$B$45:$AL$54,33,FALSE))</f>
        <v>0</v>
      </c>
      <c r="R33" s="430"/>
      <c r="S33" s="430"/>
      <c r="T33" s="430"/>
      <c r="U33" s="430"/>
      <c r="V33" s="430"/>
      <c r="W33" s="430"/>
      <c r="X33" s="3" t="str">
        <f>IF(Y33="","","×")</f>
        <v/>
      </c>
      <c r="Y33" s="126" t="str">
        <f t="shared" si="2"/>
        <v/>
      </c>
      <c r="Z33" s="431"/>
      <c r="AA33" s="443" t="str">
        <f t="shared" si="3"/>
        <v/>
      </c>
      <c r="AB33" s="444"/>
      <c r="AC33" s="444"/>
      <c r="AD33" s="445"/>
      <c r="AE33" s="443" t="str">
        <f t="shared" si="4"/>
        <v/>
      </c>
      <c r="AF33" s="444"/>
      <c r="AG33" s="444"/>
      <c r="AH33" s="445"/>
      <c r="AI33" s="544"/>
      <c r="AJ33" s="545"/>
      <c r="AK33" s="545"/>
      <c r="AL33" s="546"/>
      <c r="AM33" s="570"/>
      <c r="AN33" s="571"/>
      <c r="AO33" s="497" t="str">
        <f>IF(M33="","",(VLOOKUP(A11,入力シート!$B$45:$AB$54,12,0)))</f>
        <v/>
      </c>
      <c r="AP33" s="498"/>
      <c r="AQ33" s="498"/>
      <c r="AR33" s="498"/>
      <c r="AS33" s="498"/>
      <c r="AT33" s="498"/>
      <c r="AU33" s="498"/>
      <c r="AV33" s="498"/>
      <c r="AW33" s="498"/>
      <c r="AX33" s="498"/>
      <c r="AY33" s="498"/>
      <c r="AZ33" s="498"/>
      <c r="BA33" s="498"/>
      <c r="BB33" s="498"/>
      <c r="BC33" s="498"/>
      <c r="BD33" s="499"/>
    </row>
    <row r="34" spans="1:56" ht="13.5" customHeight="1">
      <c r="A34" s="31">
        <v>26</v>
      </c>
      <c r="C34" s="63"/>
      <c r="D34" s="450">
        <f>IF(ISNA(VLOOKUP(A12,入力シート!$B$45:$L$54,3,FALSE)),"",VLOOKUP(A12,入力シート!$B$45:$L$54,3,FALSE))</f>
        <v>0</v>
      </c>
      <c r="E34" s="450"/>
      <c r="F34" s="450"/>
      <c r="G34" s="450"/>
      <c r="H34" s="450"/>
      <c r="I34" s="450"/>
      <c r="J34" s="450"/>
      <c r="K34" s="450"/>
      <c r="L34" s="451"/>
      <c r="M34" s="447" t="str">
        <f>IF(VLOOKUP(A12,入力シート!$B$45:$AL$54,33,FALSE)="","",VLOOKUP(A12,入力シート!$B$45:$AL$54,33,FALSE))</f>
        <v/>
      </c>
      <c r="N34" s="448"/>
      <c r="O34" s="448"/>
      <c r="P34" s="449"/>
      <c r="Q34" s="429">
        <f>IF(ISNA(VLOOKUP(A12,入力シート!$B$45:$AL$54,33,FALSE)),"",VLOOKUP(A12,入力シート!$B$45:$AL$54,33,FALSE))</f>
        <v>0</v>
      </c>
      <c r="R34" s="430"/>
      <c r="S34" s="430"/>
      <c r="T34" s="430"/>
      <c r="U34" s="430"/>
      <c r="V34" s="430"/>
      <c r="W34" s="430"/>
      <c r="X34" s="3" t="str">
        <f>IF(Y34="","","×")</f>
        <v/>
      </c>
      <c r="Y34" s="126" t="str">
        <f t="shared" si="2"/>
        <v/>
      </c>
      <c r="Z34" s="431"/>
      <c r="AA34" s="443" t="str">
        <f t="shared" si="3"/>
        <v/>
      </c>
      <c r="AB34" s="444"/>
      <c r="AC34" s="444"/>
      <c r="AD34" s="445"/>
      <c r="AE34" s="443" t="str">
        <f t="shared" si="4"/>
        <v/>
      </c>
      <c r="AF34" s="444"/>
      <c r="AG34" s="444"/>
      <c r="AH34" s="445"/>
      <c r="AI34" s="544"/>
      <c r="AJ34" s="545"/>
      <c r="AK34" s="545"/>
      <c r="AL34" s="546"/>
      <c r="AM34" s="570"/>
      <c r="AN34" s="571"/>
      <c r="AO34" s="497" t="str">
        <f>IF(M34="","",(VLOOKUP(A12,入力シート!$B$45:$AB$54,12,0)))</f>
        <v/>
      </c>
      <c r="AP34" s="498"/>
      <c r="AQ34" s="498"/>
      <c r="AR34" s="498"/>
      <c r="AS34" s="498"/>
      <c r="AT34" s="498"/>
      <c r="AU34" s="498"/>
      <c r="AV34" s="498"/>
      <c r="AW34" s="498"/>
      <c r="AX34" s="498"/>
      <c r="AY34" s="498"/>
      <c r="AZ34" s="498"/>
      <c r="BA34" s="498"/>
      <c r="BB34" s="498"/>
      <c r="BC34" s="498"/>
      <c r="BD34" s="499"/>
    </row>
    <row r="35" spans="1:56" ht="13.5" customHeight="1">
      <c r="A35" s="31">
        <v>27</v>
      </c>
      <c r="C35" s="63"/>
      <c r="D35" s="450">
        <f>IF(ISNA(VLOOKUP(A13,入力シート!$B$45:$L$54,3,FALSE)),"",VLOOKUP(A13,入力シート!$B$45:$L$54,3,FALSE))</f>
        <v>0</v>
      </c>
      <c r="E35" s="450"/>
      <c r="F35" s="450"/>
      <c r="G35" s="450"/>
      <c r="H35" s="450"/>
      <c r="I35" s="450"/>
      <c r="J35" s="450"/>
      <c r="K35" s="450"/>
      <c r="L35" s="451"/>
      <c r="M35" s="447" t="str">
        <f>IF(VLOOKUP(A13,入力シート!$B$45:$AL$54,33,FALSE)="","",VLOOKUP(A13,入力シート!$B$45:$AL$54,33,FALSE))</f>
        <v/>
      </c>
      <c r="N35" s="448"/>
      <c r="O35" s="448"/>
      <c r="P35" s="449"/>
      <c r="Q35" s="429">
        <f>IF(ISNA(VLOOKUP(A13,入力シート!$B$45:$AL$54,33,FALSE)),"",VLOOKUP(A13,入力シート!$B$45:$AL$54,33,FALSE))</f>
        <v>0</v>
      </c>
      <c r="R35" s="430"/>
      <c r="S35" s="430"/>
      <c r="T35" s="430"/>
      <c r="U35" s="430"/>
      <c r="V35" s="430"/>
      <c r="W35" s="430"/>
      <c r="X35" s="3" t="str">
        <f t="shared" ref="X35" si="6">IF(Y35="","","×")</f>
        <v/>
      </c>
      <c r="Y35" s="126" t="str">
        <f t="shared" si="2"/>
        <v/>
      </c>
      <c r="Z35" s="431"/>
      <c r="AA35" s="443" t="str">
        <f t="shared" si="3"/>
        <v/>
      </c>
      <c r="AB35" s="444"/>
      <c r="AC35" s="444"/>
      <c r="AD35" s="445"/>
      <c r="AE35" s="443" t="str">
        <f t="shared" si="4"/>
        <v/>
      </c>
      <c r="AF35" s="444"/>
      <c r="AG35" s="444"/>
      <c r="AH35" s="445"/>
      <c r="AI35" s="544"/>
      <c r="AJ35" s="545"/>
      <c r="AK35" s="545"/>
      <c r="AL35" s="546"/>
      <c r="AM35" s="570"/>
      <c r="AN35" s="571"/>
      <c r="AO35" s="497" t="str">
        <f>IF(M35="","",(VLOOKUP(A13,入力シート!$B$45:$AB$54,12,0)))</f>
        <v/>
      </c>
      <c r="AP35" s="498"/>
      <c r="AQ35" s="498"/>
      <c r="AR35" s="498"/>
      <c r="AS35" s="498"/>
      <c r="AT35" s="498"/>
      <c r="AU35" s="498"/>
      <c r="AV35" s="498"/>
      <c r="AW35" s="498"/>
      <c r="AX35" s="498"/>
      <c r="AY35" s="498"/>
      <c r="AZ35" s="498"/>
      <c r="BA35" s="498"/>
      <c r="BB35" s="498"/>
      <c r="BC35" s="498"/>
      <c r="BD35" s="499"/>
    </row>
    <row r="36" spans="1:56" ht="13.5" customHeight="1">
      <c r="A36" s="31">
        <v>28</v>
      </c>
      <c r="C36" s="62"/>
      <c r="D36" s="450">
        <f>IF(ISNA(VLOOKUP(A14,入力シート!$B$45:$L$54,3,FALSE)),"",VLOOKUP(A14,入力シート!$B$45:$L$54,3,FALSE))</f>
        <v>0</v>
      </c>
      <c r="E36" s="450"/>
      <c r="F36" s="450"/>
      <c r="G36" s="450"/>
      <c r="H36" s="450"/>
      <c r="I36" s="450"/>
      <c r="J36" s="450"/>
      <c r="K36" s="450"/>
      <c r="L36" s="451"/>
      <c r="M36" s="447" t="str">
        <f>IF(VLOOKUP(A14,入力シート!$B$45:$AL$54,33,FALSE)="","",VLOOKUP(A14,入力シート!$B$45:$AL$54,33,FALSE))</f>
        <v/>
      </c>
      <c r="N36" s="448"/>
      <c r="O36" s="448"/>
      <c r="P36" s="449"/>
      <c r="Q36" s="429">
        <f>IF(ISNA(VLOOKUP(A14,入力シート!$B$45:$AL$54,33,FALSE)),"",VLOOKUP(A14,入力シート!$B$45:$AL$54,33,FALSE))</f>
        <v>0</v>
      </c>
      <c r="R36" s="430"/>
      <c r="S36" s="430"/>
      <c r="T36" s="430"/>
      <c r="U36" s="430"/>
      <c r="V36" s="430"/>
      <c r="W36" s="430"/>
      <c r="X36" s="3" t="str">
        <f>IF(Y36="","","×")</f>
        <v/>
      </c>
      <c r="Y36" s="126" t="str">
        <f t="shared" si="2"/>
        <v/>
      </c>
      <c r="Z36" s="431"/>
      <c r="AA36" s="443" t="str">
        <f t="shared" si="3"/>
        <v/>
      </c>
      <c r="AB36" s="444"/>
      <c r="AC36" s="444"/>
      <c r="AD36" s="445"/>
      <c r="AE36" s="443" t="str">
        <f t="shared" si="4"/>
        <v/>
      </c>
      <c r="AF36" s="444"/>
      <c r="AG36" s="444"/>
      <c r="AH36" s="445"/>
      <c r="AI36" s="544"/>
      <c r="AJ36" s="545"/>
      <c r="AK36" s="545"/>
      <c r="AL36" s="546"/>
      <c r="AM36" s="570"/>
      <c r="AN36" s="571"/>
      <c r="AO36" s="497" t="str">
        <f>IF(M36="","",(VLOOKUP(A14,入力シート!$B$45:$AB$54,12,0)))</f>
        <v/>
      </c>
      <c r="AP36" s="498"/>
      <c r="AQ36" s="498"/>
      <c r="AR36" s="498"/>
      <c r="AS36" s="498"/>
      <c r="AT36" s="498"/>
      <c r="AU36" s="498"/>
      <c r="AV36" s="498"/>
      <c r="AW36" s="498"/>
      <c r="AX36" s="498"/>
      <c r="AY36" s="498"/>
      <c r="AZ36" s="498"/>
      <c r="BA36" s="498"/>
      <c r="BB36" s="498"/>
      <c r="BC36" s="498"/>
      <c r="BD36" s="499"/>
    </row>
    <row r="37" spans="1:56" ht="13.5" customHeight="1">
      <c r="A37" s="31">
        <v>29</v>
      </c>
      <c r="C37" s="63"/>
      <c r="D37" s="450">
        <f>IF(ISNA(VLOOKUP(A15,入力シート!$B$45:$L$54,3,FALSE)),"",VLOOKUP(A15,入力シート!$B$45:$L$54,3,FALSE))</f>
        <v>0</v>
      </c>
      <c r="E37" s="450"/>
      <c r="F37" s="450"/>
      <c r="G37" s="450"/>
      <c r="H37" s="450"/>
      <c r="I37" s="450"/>
      <c r="J37" s="450"/>
      <c r="K37" s="450"/>
      <c r="L37" s="451"/>
      <c r="M37" s="447" t="str">
        <f>IF(VLOOKUP(A15,入力シート!$B$45:$AL$54,33,FALSE)="","",VLOOKUP(A15,入力シート!$B$45:$AL$54,33,FALSE))</f>
        <v/>
      </c>
      <c r="N37" s="448"/>
      <c r="O37" s="448"/>
      <c r="P37" s="449"/>
      <c r="Q37" s="429">
        <f>IF(ISNA(VLOOKUP(A15,入力シート!$B$45:$AL$54,33,FALSE)),"",VLOOKUP(A15,入力シート!$B$45:$AL$54,33,FALSE))</f>
        <v>0</v>
      </c>
      <c r="R37" s="430"/>
      <c r="S37" s="430"/>
      <c r="T37" s="430"/>
      <c r="U37" s="430"/>
      <c r="V37" s="430"/>
      <c r="W37" s="430"/>
      <c r="X37" s="3" t="str">
        <f>IF(Y37="","","×")</f>
        <v/>
      </c>
      <c r="Y37" s="126" t="str">
        <f t="shared" si="2"/>
        <v/>
      </c>
      <c r="Z37" s="431"/>
      <c r="AA37" s="443" t="str">
        <f t="shared" si="3"/>
        <v/>
      </c>
      <c r="AB37" s="444"/>
      <c r="AC37" s="444"/>
      <c r="AD37" s="445"/>
      <c r="AE37" s="443" t="str">
        <f t="shared" si="4"/>
        <v/>
      </c>
      <c r="AF37" s="444"/>
      <c r="AG37" s="444"/>
      <c r="AH37" s="445"/>
      <c r="AI37" s="544"/>
      <c r="AJ37" s="545"/>
      <c r="AK37" s="545"/>
      <c r="AL37" s="546"/>
      <c r="AM37" s="570"/>
      <c r="AN37" s="571"/>
      <c r="AO37" s="497" t="str">
        <f>IF(M37="","",(VLOOKUP(A15,入力シート!$B$45:$AB$54,12,0)))</f>
        <v/>
      </c>
      <c r="AP37" s="498"/>
      <c r="AQ37" s="498"/>
      <c r="AR37" s="498"/>
      <c r="AS37" s="498"/>
      <c r="AT37" s="498"/>
      <c r="AU37" s="498"/>
      <c r="AV37" s="498"/>
      <c r="AW37" s="498"/>
      <c r="AX37" s="498"/>
      <c r="AY37" s="498"/>
      <c r="AZ37" s="498"/>
      <c r="BA37" s="498"/>
      <c r="BB37" s="498"/>
      <c r="BC37" s="498"/>
      <c r="BD37" s="499"/>
    </row>
    <row r="38" spans="1:56" ht="13.5" customHeight="1">
      <c r="A38" s="31">
        <v>30</v>
      </c>
      <c r="C38" s="63"/>
      <c r="D38" s="450">
        <f>IF(ISNA(VLOOKUP(A16,入力シート!$B$45:$L$54,3,FALSE)),"",VLOOKUP(A16,入力シート!$B$45:$L$54,3,FALSE))</f>
        <v>0</v>
      </c>
      <c r="E38" s="450"/>
      <c r="F38" s="450"/>
      <c r="G38" s="450"/>
      <c r="H38" s="450"/>
      <c r="I38" s="450"/>
      <c r="J38" s="450"/>
      <c r="K38" s="450"/>
      <c r="L38" s="451"/>
      <c r="M38" s="447" t="str">
        <f>IF(VLOOKUP(A16,入力シート!$B$45:$AL$54,33,FALSE)="","",VLOOKUP(A16,入力シート!$B$45:$AL$54,33,FALSE))</f>
        <v/>
      </c>
      <c r="N38" s="448"/>
      <c r="O38" s="448"/>
      <c r="P38" s="449"/>
      <c r="Q38" s="429">
        <f>IF(ISNA(VLOOKUP(A16,入力シート!$B$45:$AL$54,33,FALSE)),"",VLOOKUP(A16,入力シート!$B$45:$AL$54,33,FALSE))</f>
        <v>0</v>
      </c>
      <c r="R38" s="430"/>
      <c r="S38" s="430"/>
      <c r="T38" s="430"/>
      <c r="U38" s="430"/>
      <c r="V38" s="430"/>
      <c r="W38" s="430"/>
      <c r="X38" s="3" t="str">
        <f t="shared" ref="X38" si="7">IF(Y38="","","×")</f>
        <v/>
      </c>
      <c r="Y38" s="126" t="str">
        <f t="shared" si="2"/>
        <v/>
      </c>
      <c r="Z38" s="431"/>
      <c r="AA38" s="443" t="str">
        <f t="shared" si="3"/>
        <v/>
      </c>
      <c r="AB38" s="444"/>
      <c r="AC38" s="444"/>
      <c r="AD38" s="445"/>
      <c r="AE38" s="443" t="str">
        <f t="shared" si="4"/>
        <v/>
      </c>
      <c r="AF38" s="444"/>
      <c r="AG38" s="444"/>
      <c r="AH38" s="445"/>
      <c r="AI38" s="544"/>
      <c r="AJ38" s="545"/>
      <c r="AK38" s="545"/>
      <c r="AL38" s="546"/>
      <c r="AM38" s="570"/>
      <c r="AN38" s="571"/>
      <c r="AO38" s="497" t="str">
        <f>IF(M38="","",(VLOOKUP(A16,入力シート!$B$45:$AB$54,12,0)))</f>
        <v/>
      </c>
      <c r="AP38" s="498"/>
      <c r="AQ38" s="498"/>
      <c r="AR38" s="498"/>
      <c r="AS38" s="498"/>
      <c r="AT38" s="498"/>
      <c r="AU38" s="498"/>
      <c r="AV38" s="498"/>
      <c r="AW38" s="498"/>
      <c r="AX38" s="498"/>
      <c r="AY38" s="498"/>
      <c r="AZ38" s="498"/>
      <c r="BA38" s="498"/>
      <c r="BB38" s="498"/>
      <c r="BC38" s="498"/>
      <c r="BD38" s="499"/>
    </row>
    <row r="39" spans="1:56" ht="13.5" customHeight="1">
      <c r="A39" s="31">
        <v>31</v>
      </c>
      <c r="C39" s="62"/>
      <c r="D39" s="450">
        <f>IF(ISNA(VLOOKUP(A17,入力シート!$B$45:$L$54,3,FALSE)),"",VLOOKUP(A17,入力シート!$B$45:$L$54,3,FALSE))</f>
        <v>0</v>
      </c>
      <c r="E39" s="450"/>
      <c r="F39" s="450"/>
      <c r="G39" s="450"/>
      <c r="H39" s="450"/>
      <c r="I39" s="450"/>
      <c r="J39" s="450"/>
      <c r="K39" s="450"/>
      <c r="L39" s="451"/>
      <c r="M39" s="447" t="str">
        <f>IF(VLOOKUP(A17,入力シート!$B$45:$AL$54,33,FALSE)="","",VLOOKUP(A17,入力シート!$B$45:$AL$54,33,FALSE))</f>
        <v/>
      </c>
      <c r="N39" s="448"/>
      <c r="O39" s="448"/>
      <c r="P39" s="449"/>
      <c r="Q39" s="429">
        <f>IF(ISNA(VLOOKUP(A17,入力シート!$B$45:$AL$54,33,FALSE)),"",VLOOKUP(A17,入力シート!$B$45:$AL$54,33,FALSE))</f>
        <v>0</v>
      </c>
      <c r="R39" s="430"/>
      <c r="S39" s="430"/>
      <c r="T39" s="430"/>
      <c r="U39" s="430"/>
      <c r="V39" s="430"/>
      <c r="W39" s="430"/>
      <c r="X39" s="3" t="str">
        <f>IF(Y39="","","×")</f>
        <v/>
      </c>
      <c r="Y39" s="126" t="str">
        <f t="shared" si="2"/>
        <v/>
      </c>
      <c r="Z39" s="431"/>
      <c r="AA39" s="443" t="str">
        <f t="shared" si="3"/>
        <v/>
      </c>
      <c r="AB39" s="444"/>
      <c r="AC39" s="444"/>
      <c r="AD39" s="445"/>
      <c r="AE39" s="443" t="str">
        <f t="shared" si="4"/>
        <v/>
      </c>
      <c r="AF39" s="444"/>
      <c r="AG39" s="444"/>
      <c r="AH39" s="445"/>
      <c r="AI39" s="544"/>
      <c r="AJ39" s="545"/>
      <c r="AK39" s="545"/>
      <c r="AL39" s="546"/>
      <c r="AM39" s="570"/>
      <c r="AN39" s="571"/>
      <c r="AO39" s="497" t="str">
        <f>IF(M39="","",(VLOOKUP(A17,入力シート!$B$45:$AB$54,12,0)))</f>
        <v/>
      </c>
      <c r="AP39" s="498"/>
      <c r="AQ39" s="498"/>
      <c r="AR39" s="498"/>
      <c r="AS39" s="498"/>
      <c r="AT39" s="498"/>
      <c r="AU39" s="498"/>
      <c r="AV39" s="498"/>
      <c r="AW39" s="498"/>
      <c r="AX39" s="498"/>
      <c r="AY39" s="498"/>
      <c r="AZ39" s="498"/>
      <c r="BA39" s="498"/>
      <c r="BB39" s="498"/>
      <c r="BC39" s="498"/>
      <c r="BD39" s="499"/>
    </row>
    <row r="40" spans="1:56" ht="13.5" customHeight="1">
      <c r="A40" s="31">
        <v>32</v>
      </c>
      <c r="C40" s="62"/>
      <c r="D40" s="450">
        <f>IF(ISNA(VLOOKUP(A18,入力シート!$B$45:$L$54,3,FALSE)),"",VLOOKUP(A18,入力シート!$B$45:$L$54,3,FALSE))</f>
        <v>0</v>
      </c>
      <c r="E40" s="450"/>
      <c r="F40" s="450"/>
      <c r="G40" s="450"/>
      <c r="H40" s="450"/>
      <c r="I40" s="450"/>
      <c r="J40" s="450"/>
      <c r="K40" s="450"/>
      <c r="L40" s="451"/>
      <c r="M40" s="447" t="str">
        <f>IF(VLOOKUP(A18,入力シート!$B$45:$AL$54,33,FALSE)="","",VLOOKUP(A18,入力シート!$B$45:$AL$54,33,FALSE))</f>
        <v/>
      </c>
      <c r="N40" s="448"/>
      <c r="O40" s="448"/>
      <c r="P40" s="449"/>
      <c r="Q40" s="429">
        <f>IF(ISNA(VLOOKUP(A18,入力シート!$B$45:$AL$54,33,FALSE)),"",VLOOKUP(A18,入力シート!$B$45:$AL$54,33,FALSE))</f>
        <v>0</v>
      </c>
      <c r="R40" s="430"/>
      <c r="S40" s="430"/>
      <c r="T40" s="430"/>
      <c r="U40" s="430"/>
      <c r="V40" s="430"/>
      <c r="W40" s="430"/>
      <c r="X40" s="3" t="str">
        <f t="shared" si="5"/>
        <v/>
      </c>
      <c r="Y40" s="126" t="str">
        <f t="shared" si="2"/>
        <v/>
      </c>
      <c r="Z40" s="431"/>
      <c r="AA40" s="443" t="str">
        <f t="shared" si="3"/>
        <v/>
      </c>
      <c r="AB40" s="444"/>
      <c r="AC40" s="444"/>
      <c r="AD40" s="445"/>
      <c r="AE40" s="443" t="str">
        <f t="shared" si="4"/>
        <v/>
      </c>
      <c r="AF40" s="444"/>
      <c r="AG40" s="444"/>
      <c r="AH40" s="445"/>
      <c r="AI40" s="544"/>
      <c r="AJ40" s="545"/>
      <c r="AK40" s="545"/>
      <c r="AL40" s="546"/>
      <c r="AM40" s="572"/>
      <c r="AN40" s="573"/>
      <c r="AO40" s="497" t="str">
        <f>IF(M40="","",(VLOOKUP(A18,入力シート!$B$45:$AB$54,12,0)))</f>
        <v/>
      </c>
      <c r="AP40" s="498"/>
      <c r="AQ40" s="498"/>
      <c r="AR40" s="498"/>
      <c r="AS40" s="498"/>
      <c r="AT40" s="498"/>
      <c r="AU40" s="498"/>
      <c r="AV40" s="498"/>
      <c r="AW40" s="498"/>
      <c r="AX40" s="498"/>
      <c r="AY40" s="498"/>
      <c r="AZ40" s="498"/>
      <c r="BA40" s="498"/>
      <c r="BB40" s="498"/>
      <c r="BC40" s="498"/>
      <c r="BD40" s="499"/>
    </row>
    <row r="41" spans="1:56" ht="13.5" customHeight="1">
      <c r="A41" s="31">
        <v>33</v>
      </c>
      <c r="C41" s="62"/>
      <c r="D41" s="550" t="s">
        <v>222</v>
      </c>
      <c r="E41" s="550"/>
      <c r="F41" s="550"/>
      <c r="G41" s="550"/>
      <c r="H41" s="550"/>
      <c r="I41" s="550"/>
      <c r="J41" s="550"/>
      <c r="K41" s="550"/>
      <c r="L41" s="551"/>
      <c r="M41" s="447"/>
      <c r="N41" s="448"/>
      <c r="O41" s="448"/>
      <c r="P41" s="449"/>
      <c r="Q41" s="429"/>
      <c r="R41" s="430"/>
      <c r="S41" s="430"/>
      <c r="T41" s="430"/>
      <c r="U41" s="84"/>
      <c r="V41" s="84"/>
      <c r="W41" s="84"/>
      <c r="X41" s="3"/>
      <c r="Y41" s="126"/>
      <c r="Z41" s="431"/>
      <c r="AA41" s="443"/>
      <c r="AB41" s="444"/>
      <c r="AC41" s="444"/>
      <c r="AD41" s="445"/>
      <c r="AE41" s="443"/>
      <c r="AF41" s="444"/>
      <c r="AG41" s="444"/>
      <c r="AH41" s="445"/>
      <c r="AI41" s="544"/>
      <c r="AJ41" s="545"/>
      <c r="AK41" s="545"/>
      <c r="AL41" s="545"/>
      <c r="AM41" s="64"/>
      <c r="AN41" s="64"/>
      <c r="AO41" s="565"/>
      <c r="AP41" s="566"/>
      <c r="AQ41" s="566"/>
      <c r="AR41" s="566"/>
      <c r="AS41" s="566"/>
      <c r="AT41" s="566"/>
      <c r="AU41" s="566"/>
      <c r="AV41" s="566"/>
      <c r="AW41" s="566"/>
      <c r="AX41" s="566"/>
      <c r="AY41" s="566"/>
      <c r="AZ41" s="566"/>
      <c r="BA41" s="566"/>
      <c r="BB41" s="566"/>
      <c r="BC41" s="566"/>
      <c r="BD41" s="567"/>
    </row>
    <row r="42" spans="1:56" ht="13.5" customHeight="1">
      <c r="A42" s="31">
        <v>34</v>
      </c>
      <c r="C42" s="62"/>
      <c r="D42" s="450">
        <f>IF(ISNA(VLOOKUP(A9,入力シート!$B$58:$AG$67,3,FALSE)),"",VLOOKUP(A9,入力シート!$B$58:$AG$67,3,FALSE))</f>
        <v>0</v>
      </c>
      <c r="E42" s="450"/>
      <c r="F42" s="450"/>
      <c r="G42" s="450"/>
      <c r="H42" s="450"/>
      <c r="I42" s="450"/>
      <c r="J42" s="450"/>
      <c r="K42" s="450"/>
      <c r="L42" s="451"/>
      <c r="M42" s="447" t="str">
        <f>IF(VLOOKUP(A9,入力シート!$B$58:$AG$67,20,FALSE)="","",VLOOKUP(A9,入力シート!$B$58:$AG$67,20,FALSE))</f>
        <v/>
      </c>
      <c r="N42" s="448"/>
      <c r="O42" s="448"/>
      <c r="P42" s="449"/>
      <c r="Q42" s="429">
        <f>IF(ISNA(VLOOKUP(A9,入力シート!$B$58:$AG$67,25,FALSE)),"",VLOOKUP(A9,入力シート!$B$58:$AG$67,20,FALSE))</f>
        <v>0</v>
      </c>
      <c r="R42" s="430"/>
      <c r="S42" s="430"/>
      <c r="T42" s="430"/>
      <c r="U42" s="430"/>
      <c r="V42" s="430"/>
      <c r="W42" s="430"/>
      <c r="X42" s="3" t="str">
        <f t="shared" ref="X42:X43" si="8">IF(Y42="","","×")</f>
        <v/>
      </c>
      <c r="Y42" s="126" t="str">
        <f t="shared" ref="Y42:Y51" si="9">IF(M42="","","一式")</f>
        <v/>
      </c>
      <c r="Z42" s="431"/>
      <c r="AA42" s="443" t="str">
        <f t="shared" ref="AA42:AA51" si="10">IFERROR(_xlfn.IFS($BF$66="1",M42/2*$BF$8*2,$BF$66="2",M42/2*$BF$8,$BF$66="3",M42*$BF$8,$BF$66="4",M42*$BF$8),"")</f>
        <v/>
      </c>
      <c r="AB42" s="444"/>
      <c r="AC42" s="444"/>
      <c r="AD42" s="445"/>
      <c r="AE42" s="443" t="str">
        <f t="shared" ref="AE42:AE51" si="11">IFERROR(M42-AA42,"")</f>
        <v/>
      </c>
      <c r="AF42" s="444"/>
      <c r="AG42" s="444"/>
      <c r="AH42" s="445"/>
      <c r="AI42" s="544"/>
      <c r="AJ42" s="545"/>
      <c r="AK42" s="545"/>
      <c r="AL42" s="546"/>
      <c r="AM42" s="568" t="s">
        <v>223</v>
      </c>
      <c r="AN42" s="569"/>
      <c r="AO42" s="452" t="str">
        <f>IF(M42="","",(VLOOKUP(A9,入力シート!$B$58:$AG$67,12,0)))</f>
        <v/>
      </c>
      <c r="AP42" s="452"/>
      <c r="AQ42" s="452"/>
      <c r="AR42" s="452"/>
      <c r="AS42" s="452"/>
      <c r="AT42" s="452"/>
      <c r="AU42" s="452"/>
      <c r="AV42" s="452"/>
      <c r="AW42" s="452"/>
      <c r="AX42" s="452"/>
      <c r="AY42" s="452"/>
      <c r="AZ42" s="452"/>
      <c r="BA42" s="452"/>
      <c r="BB42" s="452"/>
      <c r="BC42" s="452"/>
      <c r="BD42" s="453"/>
    </row>
    <row r="43" spans="1:56" ht="13.5" customHeight="1">
      <c r="A43" s="31">
        <v>35</v>
      </c>
      <c r="C43" s="62"/>
      <c r="D43" s="450">
        <f>IF(ISNA(VLOOKUP(A10,入力シート!$B$58:$AG$67,3,FALSE)),"",VLOOKUP(A10,入力シート!$B$58:$AG$67,3,FALSE))</f>
        <v>0</v>
      </c>
      <c r="E43" s="450"/>
      <c r="F43" s="450"/>
      <c r="G43" s="450"/>
      <c r="H43" s="450"/>
      <c r="I43" s="450"/>
      <c r="J43" s="450"/>
      <c r="K43" s="450"/>
      <c r="L43" s="451"/>
      <c r="M43" s="447" t="str">
        <f>IF(VLOOKUP(A10,入力シート!$B$58:$AG$67,20,FALSE)="","",VLOOKUP(A10,入力シート!$B$58:$AG$67,20,FALSE))</f>
        <v/>
      </c>
      <c r="N43" s="448"/>
      <c r="O43" s="448"/>
      <c r="P43" s="449"/>
      <c r="Q43" s="429">
        <f>IF(ISNA(VLOOKUP(A10,入力シート!$B$58:$AG$67,25,FALSE)),"",VLOOKUP(A10,入力シート!$B$58:$AG$67,20,FALSE))</f>
        <v>0</v>
      </c>
      <c r="R43" s="430"/>
      <c r="S43" s="430"/>
      <c r="T43" s="430"/>
      <c r="U43" s="430"/>
      <c r="V43" s="430"/>
      <c r="W43" s="430"/>
      <c r="X43" s="3" t="str">
        <f t="shared" si="8"/>
        <v/>
      </c>
      <c r="Y43" s="126" t="str">
        <f t="shared" si="9"/>
        <v/>
      </c>
      <c r="Z43" s="431"/>
      <c r="AA43" s="443" t="str">
        <f t="shared" si="10"/>
        <v/>
      </c>
      <c r="AB43" s="444"/>
      <c r="AC43" s="444"/>
      <c r="AD43" s="445"/>
      <c r="AE43" s="443" t="str">
        <f t="shared" si="11"/>
        <v/>
      </c>
      <c r="AF43" s="444"/>
      <c r="AG43" s="444"/>
      <c r="AH43" s="445"/>
      <c r="AI43" s="544"/>
      <c r="AJ43" s="545"/>
      <c r="AK43" s="545"/>
      <c r="AL43" s="546"/>
      <c r="AM43" s="570"/>
      <c r="AN43" s="571"/>
      <c r="AO43" s="452" t="str">
        <f>IF(M43="","",(VLOOKUP(A10,入力シート!$B$58:$AG$67,12,0)))</f>
        <v/>
      </c>
      <c r="AP43" s="452"/>
      <c r="AQ43" s="452"/>
      <c r="AR43" s="452"/>
      <c r="AS43" s="452"/>
      <c r="AT43" s="452"/>
      <c r="AU43" s="452"/>
      <c r="AV43" s="452"/>
      <c r="AW43" s="452"/>
      <c r="AX43" s="452"/>
      <c r="AY43" s="452"/>
      <c r="AZ43" s="452"/>
      <c r="BA43" s="452"/>
      <c r="BB43" s="452"/>
      <c r="BC43" s="452"/>
      <c r="BD43" s="453"/>
    </row>
    <row r="44" spans="1:56" ht="13.5" customHeight="1">
      <c r="C44" s="62"/>
      <c r="D44" s="450">
        <f>IF(ISNA(VLOOKUP(A11,入力シート!$B$58:$AG$67,3,FALSE)),"",VLOOKUP(A11,入力シート!$B$58:$AG$67,3,FALSE))</f>
        <v>0</v>
      </c>
      <c r="E44" s="450"/>
      <c r="F44" s="450"/>
      <c r="G44" s="450"/>
      <c r="H44" s="450"/>
      <c r="I44" s="450"/>
      <c r="J44" s="450"/>
      <c r="K44" s="450"/>
      <c r="L44" s="451"/>
      <c r="M44" s="447" t="str">
        <f>IF(VLOOKUP(A11,入力シート!$B$58:$AG$67,20,FALSE)="","",VLOOKUP(A11,入力シート!$B$58:$AG$67,20,FALSE))</f>
        <v/>
      </c>
      <c r="N44" s="448"/>
      <c r="O44" s="448"/>
      <c r="P44" s="449"/>
      <c r="Q44" s="429">
        <f>IF(ISNA(VLOOKUP(A11,入力シート!$B$58:$AG$67,25,FALSE)),"",VLOOKUP(A11,入力シート!$B$58:$AG$67,20,FALSE))</f>
        <v>0</v>
      </c>
      <c r="R44" s="430"/>
      <c r="S44" s="430"/>
      <c r="T44" s="430"/>
      <c r="U44" s="430"/>
      <c r="V44" s="430"/>
      <c r="W44" s="430"/>
      <c r="X44" s="3" t="str">
        <f>IF(Y44="","","×")</f>
        <v/>
      </c>
      <c r="Y44" s="126" t="str">
        <f t="shared" si="9"/>
        <v/>
      </c>
      <c r="Z44" s="431"/>
      <c r="AA44" s="443" t="str">
        <f t="shared" si="10"/>
        <v/>
      </c>
      <c r="AB44" s="444"/>
      <c r="AC44" s="444"/>
      <c r="AD44" s="445"/>
      <c r="AE44" s="443" t="str">
        <f t="shared" si="11"/>
        <v/>
      </c>
      <c r="AF44" s="444"/>
      <c r="AG44" s="444"/>
      <c r="AH44" s="445"/>
      <c r="AI44" s="544"/>
      <c r="AJ44" s="545"/>
      <c r="AK44" s="545"/>
      <c r="AL44" s="546"/>
      <c r="AM44" s="570"/>
      <c r="AN44" s="571"/>
      <c r="AO44" s="452" t="str">
        <f>IF(M44="","",(VLOOKUP(A11,入力シート!$B$58:$AG$67,12,0)))</f>
        <v/>
      </c>
      <c r="AP44" s="452"/>
      <c r="AQ44" s="452"/>
      <c r="AR44" s="452"/>
      <c r="AS44" s="452"/>
      <c r="AT44" s="452"/>
      <c r="AU44" s="452"/>
      <c r="AV44" s="452"/>
      <c r="AW44" s="452"/>
      <c r="AX44" s="452"/>
      <c r="AY44" s="452"/>
      <c r="AZ44" s="452"/>
      <c r="BA44" s="452"/>
      <c r="BB44" s="452"/>
      <c r="BC44" s="452"/>
      <c r="BD44" s="453"/>
    </row>
    <row r="45" spans="1:56" ht="13.5" customHeight="1">
      <c r="C45" s="62"/>
      <c r="D45" s="450">
        <f>IF(ISNA(VLOOKUP(A12,入力シート!$B$58:$AG$67,3,FALSE)),"",VLOOKUP(A12,入力シート!$B$58:$AG$67,3,FALSE))</f>
        <v>0</v>
      </c>
      <c r="E45" s="450"/>
      <c r="F45" s="450"/>
      <c r="G45" s="450"/>
      <c r="H45" s="450"/>
      <c r="I45" s="450"/>
      <c r="J45" s="450"/>
      <c r="K45" s="450"/>
      <c r="L45" s="451"/>
      <c r="M45" s="447" t="str">
        <f>IF(VLOOKUP(A12,入力シート!$B$58:$AG$67,20,FALSE)="","",VLOOKUP(A12,入力シート!$B$58:$AG$67,20,FALSE))</f>
        <v/>
      </c>
      <c r="N45" s="448"/>
      <c r="O45" s="448"/>
      <c r="P45" s="449"/>
      <c r="Q45" s="429">
        <f>IF(ISNA(VLOOKUP(A12,入力シート!$B$58:$AG$67,25,FALSE)),"",VLOOKUP(A12,入力シート!$B$58:$AG$67,20,FALSE))</f>
        <v>0</v>
      </c>
      <c r="R45" s="430"/>
      <c r="S45" s="430"/>
      <c r="T45" s="430"/>
      <c r="U45" s="430"/>
      <c r="V45" s="430"/>
      <c r="W45" s="430"/>
      <c r="X45" s="3" t="str">
        <f t="shared" ref="X45:X46" si="12">IF(Y45="","","×")</f>
        <v/>
      </c>
      <c r="Y45" s="126" t="str">
        <f t="shared" si="9"/>
        <v/>
      </c>
      <c r="Z45" s="431"/>
      <c r="AA45" s="443" t="str">
        <f t="shared" si="10"/>
        <v/>
      </c>
      <c r="AB45" s="444"/>
      <c r="AC45" s="444"/>
      <c r="AD45" s="445"/>
      <c r="AE45" s="443" t="str">
        <f t="shared" si="11"/>
        <v/>
      </c>
      <c r="AF45" s="444"/>
      <c r="AG45" s="444"/>
      <c r="AH45" s="445"/>
      <c r="AI45" s="544"/>
      <c r="AJ45" s="545"/>
      <c r="AK45" s="545"/>
      <c r="AL45" s="546"/>
      <c r="AM45" s="570"/>
      <c r="AN45" s="571"/>
      <c r="AO45" s="452" t="str">
        <f>IF(M45="","",(VLOOKUP(A12,入力シート!$B$58:$AG$67,12,0)))</f>
        <v/>
      </c>
      <c r="AP45" s="452"/>
      <c r="AQ45" s="452"/>
      <c r="AR45" s="452"/>
      <c r="AS45" s="452"/>
      <c r="AT45" s="452"/>
      <c r="AU45" s="452"/>
      <c r="AV45" s="452"/>
      <c r="AW45" s="452"/>
      <c r="AX45" s="452"/>
      <c r="AY45" s="452"/>
      <c r="AZ45" s="452"/>
      <c r="BA45" s="452"/>
      <c r="BB45" s="452"/>
      <c r="BC45" s="452"/>
      <c r="BD45" s="453"/>
    </row>
    <row r="46" spans="1:56" ht="13.5" customHeight="1">
      <c r="C46" s="62"/>
      <c r="D46" s="450">
        <f>IF(ISNA(VLOOKUP(A13,入力シート!$B$58:$AG$67,3,FALSE)),"",VLOOKUP(A13,入力シート!$B$58:$AG$67,3,FALSE))</f>
        <v>0</v>
      </c>
      <c r="E46" s="450"/>
      <c r="F46" s="450"/>
      <c r="G46" s="450"/>
      <c r="H46" s="450"/>
      <c r="I46" s="450"/>
      <c r="J46" s="450"/>
      <c r="K46" s="450"/>
      <c r="L46" s="451"/>
      <c r="M46" s="447" t="str">
        <f>IF(VLOOKUP(A13,入力シート!$B$58:$AG$67,20,FALSE)="","",VLOOKUP(A13,入力シート!$B$58:$AG$67,20,FALSE))</f>
        <v/>
      </c>
      <c r="N46" s="448"/>
      <c r="O46" s="448"/>
      <c r="P46" s="449"/>
      <c r="Q46" s="429">
        <f>IF(ISNA(VLOOKUP(A13,入力シート!$B$58:$AG$67,25,FALSE)),"",VLOOKUP(A13,入力シート!$B$58:$AG$67,20,FALSE))</f>
        <v>0</v>
      </c>
      <c r="R46" s="430"/>
      <c r="S46" s="430"/>
      <c r="T46" s="430"/>
      <c r="U46" s="430"/>
      <c r="V46" s="430"/>
      <c r="W46" s="430"/>
      <c r="X46" s="3" t="str">
        <f t="shared" si="12"/>
        <v/>
      </c>
      <c r="Y46" s="126" t="str">
        <f t="shared" si="9"/>
        <v/>
      </c>
      <c r="Z46" s="431"/>
      <c r="AA46" s="443" t="str">
        <f t="shared" si="10"/>
        <v/>
      </c>
      <c r="AB46" s="444"/>
      <c r="AC46" s="444"/>
      <c r="AD46" s="445"/>
      <c r="AE46" s="443" t="str">
        <f t="shared" si="11"/>
        <v/>
      </c>
      <c r="AF46" s="444"/>
      <c r="AG46" s="444"/>
      <c r="AH46" s="445"/>
      <c r="AI46" s="544"/>
      <c r="AJ46" s="545"/>
      <c r="AK46" s="545"/>
      <c r="AL46" s="546"/>
      <c r="AM46" s="570"/>
      <c r="AN46" s="571"/>
      <c r="AO46" s="452" t="str">
        <f>IF(M46="","",(VLOOKUP(A13,入力シート!$B$58:$AG$67,12,0)))</f>
        <v/>
      </c>
      <c r="AP46" s="452"/>
      <c r="AQ46" s="452"/>
      <c r="AR46" s="452"/>
      <c r="AS46" s="452"/>
      <c r="AT46" s="452"/>
      <c r="AU46" s="452"/>
      <c r="AV46" s="452"/>
      <c r="AW46" s="452"/>
      <c r="AX46" s="452"/>
      <c r="AY46" s="452"/>
      <c r="AZ46" s="452"/>
      <c r="BA46" s="452"/>
      <c r="BB46" s="452"/>
      <c r="BC46" s="452"/>
      <c r="BD46" s="453"/>
    </row>
    <row r="47" spans="1:56" ht="13.5" customHeight="1">
      <c r="C47" s="62"/>
      <c r="D47" s="450">
        <f>IF(ISNA(VLOOKUP(A14,入力シート!$B$58:$AG$67,3,FALSE)),"",VLOOKUP(A14,入力シート!$B$58:$AG$67,3,FALSE))</f>
        <v>0</v>
      </c>
      <c r="E47" s="450"/>
      <c r="F47" s="450"/>
      <c r="G47" s="450"/>
      <c r="H47" s="450"/>
      <c r="I47" s="450"/>
      <c r="J47" s="450"/>
      <c r="K47" s="450"/>
      <c r="L47" s="451"/>
      <c r="M47" s="447" t="str">
        <f>IF(VLOOKUP(A14,入力シート!$B$58:$AG$67,20,FALSE)="","",VLOOKUP(A14,入力シート!$B$58:$AG$67,20,FALSE))</f>
        <v/>
      </c>
      <c r="N47" s="448"/>
      <c r="O47" s="448"/>
      <c r="P47" s="449"/>
      <c r="Q47" s="429">
        <f>IF(ISNA(VLOOKUP(A14,入力シート!$B$58:$AG$67,25,FALSE)),"",VLOOKUP(A14,入力シート!$B$58:$AG$67,20,FALSE))</f>
        <v>0</v>
      </c>
      <c r="R47" s="430"/>
      <c r="S47" s="430"/>
      <c r="T47" s="430"/>
      <c r="U47" s="430"/>
      <c r="V47" s="430"/>
      <c r="W47" s="430"/>
      <c r="X47" s="3" t="str">
        <f>IF(Y47="","","×")</f>
        <v/>
      </c>
      <c r="Y47" s="126" t="str">
        <f t="shared" si="9"/>
        <v/>
      </c>
      <c r="Z47" s="431"/>
      <c r="AA47" s="443" t="str">
        <f t="shared" si="10"/>
        <v/>
      </c>
      <c r="AB47" s="444"/>
      <c r="AC47" s="444"/>
      <c r="AD47" s="445"/>
      <c r="AE47" s="443" t="str">
        <f t="shared" si="11"/>
        <v/>
      </c>
      <c r="AF47" s="444"/>
      <c r="AG47" s="444"/>
      <c r="AH47" s="445"/>
      <c r="AI47" s="544"/>
      <c r="AJ47" s="545"/>
      <c r="AK47" s="545"/>
      <c r="AL47" s="546"/>
      <c r="AM47" s="570"/>
      <c r="AN47" s="571"/>
      <c r="AO47" s="452" t="str">
        <f>IF(M47="","",(VLOOKUP(A14,入力シート!$B$58:$AG$67,12,0)))</f>
        <v/>
      </c>
      <c r="AP47" s="452"/>
      <c r="AQ47" s="452"/>
      <c r="AR47" s="452"/>
      <c r="AS47" s="452"/>
      <c r="AT47" s="452"/>
      <c r="AU47" s="452"/>
      <c r="AV47" s="452"/>
      <c r="AW47" s="452"/>
      <c r="AX47" s="452"/>
      <c r="AY47" s="452"/>
      <c r="AZ47" s="452"/>
      <c r="BA47" s="452"/>
      <c r="BB47" s="452"/>
      <c r="BC47" s="452"/>
      <c r="BD47" s="453"/>
    </row>
    <row r="48" spans="1:56" ht="13.5" customHeight="1">
      <c r="C48" s="62"/>
      <c r="D48" s="450">
        <f>IF(ISNA(VLOOKUP(A15,入力シート!$B$58:$AG$67,3,FALSE)),"",VLOOKUP(A15,入力シート!$B$58:$AG$67,3,FALSE))</f>
        <v>0</v>
      </c>
      <c r="E48" s="450"/>
      <c r="F48" s="450"/>
      <c r="G48" s="450"/>
      <c r="H48" s="450"/>
      <c r="I48" s="450"/>
      <c r="J48" s="450"/>
      <c r="K48" s="450"/>
      <c r="L48" s="451"/>
      <c r="M48" s="447" t="str">
        <f>IF(VLOOKUP(A15,入力シート!$B$58:$AG$67,20,FALSE)="","",VLOOKUP(A15,入力シート!$B$58:$AG$67,20,FALSE))</f>
        <v/>
      </c>
      <c r="N48" s="448"/>
      <c r="O48" s="448"/>
      <c r="P48" s="449"/>
      <c r="Q48" s="429">
        <f>IF(ISNA(VLOOKUP(A15,入力シート!$B$58:$AG$67,25,FALSE)),"",VLOOKUP(A15,入力シート!$B$58:$AG$67,20,FALSE))</f>
        <v>0</v>
      </c>
      <c r="R48" s="430"/>
      <c r="S48" s="430"/>
      <c r="T48" s="430"/>
      <c r="U48" s="430"/>
      <c r="V48" s="430"/>
      <c r="W48" s="430"/>
      <c r="X48" s="3" t="str">
        <f t="shared" ref="X48:X49" si="13">IF(Y48="","","×")</f>
        <v/>
      </c>
      <c r="Y48" s="126" t="str">
        <f t="shared" si="9"/>
        <v/>
      </c>
      <c r="Z48" s="431"/>
      <c r="AA48" s="443" t="str">
        <f t="shared" si="10"/>
        <v/>
      </c>
      <c r="AB48" s="444"/>
      <c r="AC48" s="444"/>
      <c r="AD48" s="445"/>
      <c r="AE48" s="443" t="str">
        <f t="shared" si="11"/>
        <v/>
      </c>
      <c r="AF48" s="444"/>
      <c r="AG48" s="444"/>
      <c r="AH48" s="445"/>
      <c r="AI48" s="544"/>
      <c r="AJ48" s="545"/>
      <c r="AK48" s="545"/>
      <c r="AL48" s="546"/>
      <c r="AM48" s="570"/>
      <c r="AN48" s="571"/>
      <c r="AO48" s="452" t="str">
        <f>IF(M48="","",(VLOOKUP(A15,入力シート!$B$58:$AG$67,12,0)))</f>
        <v/>
      </c>
      <c r="AP48" s="452"/>
      <c r="AQ48" s="452"/>
      <c r="AR48" s="452"/>
      <c r="AS48" s="452"/>
      <c r="AT48" s="452"/>
      <c r="AU48" s="452"/>
      <c r="AV48" s="452"/>
      <c r="AW48" s="452"/>
      <c r="AX48" s="452"/>
      <c r="AY48" s="452"/>
      <c r="AZ48" s="452"/>
      <c r="BA48" s="452"/>
      <c r="BB48" s="452"/>
      <c r="BC48" s="452"/>
      <c r="BD48" s="453"/>
    </row>
    <row r="49" spans="3:57" ht="13.5" customHeight="1">
      <c r="C49" s="62"/>
      <c r="D49" s="450">
        <f>IF(ISNA(VLOOKUP(A16,入力シート!$B$58:$AG$67,3,FALSE)),"",VLOOKUP(A16,入力シート!$B$58:$AG$67,3,FALSE))</f>
        <v>0</v>
      </c>
      <c r="E49" s="450"/>
      <c r="F49" s="450"/>
      <c r="G49" s="450"/>
      <c r="H49" s="450"/>
      <c r="I49" s="450"/>
      <c r="J49" s="450"/>
      <c r="K49" s="450"/>
      <c r="L49" s="451"/>
      <c r="M49" s="447" t="str">
        <f>IF(VLOOKUP(A16,入力シート!$B$58:$AG$67,20,FALSE)="","",VLOOKUP(A16,入力シート!$B$58:$AG$67,20,FALSE))</f>
        <v/>
      </c>
      <c r="N49" s="448"/>
      <c r="O49" s="448"/>
      <c r="P49" s="449"/>
      <c r="Q49" s="429">
        <f>IF(ISNA(VLOOKUP(A16,入力シート!$B$58:$AG$67,25,FALSE)),"",VLOOKUP(A16,入力シート!$B$58:$AG$67,20,FALSE))</f>
        <v>0</v>
      </c>
      <c r="R49" s="430"/>
      <c r="S49" s="430"/>
      <c r="T49" s="430"/>
      <c r="U49" s="430"/>
      <c r="V49" s="430"/>
      <c r="W49" s="430"/>
      <c r="X49" s="3" t="str">
        <f t="shared" si="13"/>
        <v/>
      </c>
      <c r="Y49" s="126" t="str">
        <f t="shared" si="9"/>
        <v/>
      </c>
      <c r="Z49" s="431"/>
      <c r="AA49" s="443" t="str">
        <f t="shared" si="10"/>
        <v/>
      </c>
      <c r="AB49" s="444"/>
      <c r="AC49" s="444"/>
      <c r="AD49" s="445"/>
      <c r="AE49" s="443" t="str">
        <f t="shared" si="11"/>
        <v/>
      </c>
      <c r="AF49" s="444"/>
      <c r="AG49" s="444"/>
      <c r="AH49" s="445"/>
      <c r="AI49" s="544"/>
      <c r="AJ49" s="545"/>
      <c r="AK49" s="545"/>
      <c r="AL49" s="546"/>
      <c r="AM49" s="570"/>
      <c r="AN49" s="571"/>
      <c r="AO49" s="452" t="str">
        <f>IF(M49="","",(VLOOKUP(A16,入力シート!$B$58:$AG$67,12,0)))</f>
        <v/>
      </c>
      <c r="AP49" s="452"/>
      <c r="AQ49" s="452"/>
      <c r="AR49" s="452"/>
      <c r="AS49" s="452"/>
      <c r="AT49" s="452"/>
      <c r="AU49" s="452"/>
      <c r="AV49" s="452"/>
      <c r="AW49" s="452"/>
      <c r="AX49" s="452"/>
      <c r="AY49" s="452"/>
      <c r="AZ49" s="452"/>
      <c r="BA49" s="452"/>
      <c r="BB49" s="452"/>
      <c r="BC49" s="452"/>
      <c r="BD49" s="453"/>
    </row>
    <row r="50" spans="3:57" ht="13.5" customHeight="1">
      <c r="C50" s="62"/>
      <c r="D50" s="450">
        <f>IF(ISNA(VLOOKUP(A17,入力シート!$B$58:$AG$67,3,FALSE)),"",VLOOKUP(A17,入力シート!$B$58:$AG$67,3,FALSE))</f>
        <v>0</v>
      </c>
      <c r="E50" s="450"/>
      <c r="F50" s="450"/>
      <c r="G50" s="450"/>
      <c r="H50" s="450"/>
      <c r="I50" s="450"/>
      <c r="J50" s="450"/>
      <c r="K50" s="450"/>
      <c r="L50" s="451"/>
      <c r="M50" s="447" t="str">
        <f>IF(VLOOKUP(A17,入力シート!$B$58:$AG$67,20,FALSE)="","",VLOOKUP(A17,入力シート!$B$58:$AG$67,20,FALSE))</f>
        <v/>
      </c>
      <c r="N50" s="448"/>
      <c r="O50" s="448"/>
      <c r="P50" s="449"/>
      <c r="Q50" s="429">
        <f>IF(ISNA(VLOOKUP(A17,入力シート!$B$58:$AG$67,25,FALSE)),"",VLOOKUP(A17,入力シート!$B$58:$AG$67,20,FALSE))</f>
        <v>0</v>
      </c>
      <c r="R50" s="430"/>
      <c r="S50" s="430"/>
      <c r="T50" s="430"/>
      <c r="U50" s="430"/>
      <c r="V50" s="430"/>
      <c r="W50" s="430"/>
      <c r="X50" s="3" t="str">
        <f>IF(Y50="","","×")</f>
        <v/>
      </c>
      <c r="Y50" s="126" t="str">
        <f t="shared" si="9"/>
        <v/>
      </c>
      <c r="Z50" s="431"/>
      <c r="AA50" s="443" t="str">
        <f t="shared" si="10"/>
        <v/>
      </c>
      <c r="AB50" s="444"/>
      <c r="AC50" s="444"/>
      <c r="AD50" s="445"/>
      <c r="AE50" s="443" t="str">
        <f t="shared" si="11"/>
        <v/>
      </c>
      <c r="AF50" s="444"/>
      <c r="AG50" s="444"/>
      <c r="AH50" s="445"/>
      <c r="AI50" s="544"/>
      <c r="AJ50" s="545"/>
      <c r="AK50" s="545"/>
      <c r="AL50" s="546"/>
      <c r="AM50" s="570"/>
      <c r="AN50" s="571"/>
      <c r="AO50" s="452" t="str">
        <f>IF(M50="","",(VLOOKUP(A17,入力シート!$B$58:$AG$67,12,0)))</f>
        <v/>
      </c>
      <c r="AP50" s="452"/>
      <c r="AQ50" s="452"/>
      <c r="AR50" s="452"/>
      <c r="AS50" s="452"/>
      <c r="AT50" s="452"/>
      <c r="AU50" s="452"/>
      <c r="AV50" s="452"/>
      <c r="AW50" s="452"/>
      <c r="AX50" s="452"/>
      <c r="AY50" s="452"/>
      <c r="AZ50" s="452"/>
      <c r="BA50" s="452"/>
      <c r="BB50" s="452"/>
      <c r="BC50" s="452"/>
      <c r="BD50" s="453"/>
    </row>
    <row r="51" spans="3:57" ht="13.5" customHeight="1">
      <c r="C51" s="62"/>
      <c r="D51" s="450">
        <f>IF(ISNA(VLOOKUP(A18,入力シート!$B$58:$AG$67,3,FALSE)),"",VLOOKUP(A18,入力シート!$B$58:$AG$67,3,FALSE))</f>
        <v>0</v>
      </c>
      <c r="E51" s="450"/>
      <c r="F51" s="450"/>
      <c r="G51" s="450"/>
      <c r="H51" s="450"/>
      <c r="I51" s="450"/>
      <c r="J51" s="450"/>
      <c r="K51" s="450"/>
      <c r="L51" s="451"/>
      <c r="M51" s="447" t="str">
        <f>IF(VLOOKUP(A18,入力シート!$B$58:$AG$67,20,FALSE)="","",VLOOKUP(A18,入力シート!$B$58:$AG$67,20,FALSE))</f>
        <v/>
      </c>
      <c r="N51" s="448"/>
      <c r="O51" s="448"/>
      <c r="P51" s="449"/>
      <c r="Q51" s="429">
        <f>IF(ISNA(VLOOKUP(A18,入力シート!$B$58:$AG$67,25,FALSE)),"",VLOOKUP(A18,入力シート!$B$58:$AG$67,20,FALSE))</f>
        <v>0</v>
      </c>
      <c r="R51" s="430"/>
      <c r="S51" s="430"/>
      <c r="T51" s="430"/>
      <c r="U51" s="430"/>
      <c r="V51" s="430"/>
      <c r="W51" s="430"/>
      <c r="X51" s="3" t="str">
        <f t="shared" ref="X51" si="14">IF(Y51="","","×")</f>
        <v/>
      </c>
      <c r="Y51" s="126" t="str">
        <f t="shared" si="9"/>
        <v/>
      </c>
      <c r="Z51" s="431"/>
      <c r="AA51" s="443" t="str">
        <f t="shared" si="10"/>
        <v/>
      </c>
      <c r="AB51" s="444"/>
      <c r="AC51" s="444"/>
      <c r="AD51" s="445"/>
      <c r="AE51" s="443" t="str">
        <f t="shared" si="11"/>
        <v/>
      </c>
      <c r="AF51" s="444"/>
      <c r="AG51" s="444"/>
      <c r="AH51" s="445"/>
      <c r="AI51" s="544"/>
      <c r="AJ51" s="545"/>
      <c r="AK51" s="545"/>
      <c r="AL51" s="546"/>
      <c r="AM51" s="572"/>
      <c r="AN51" s="573"/>
      <c r="AO51" s="452" t="str">
        <f>IF(M51="","",(VLOOKUP(A18,入力シート!$B$58:$AG$67,12,0)))</f>
        <v/>
      </c>
      <c r="AP51" s="452"/>
      <c r="AQ51" s="452"/>
      <c r="AR51" s="452"/>
      <c r="AS51" s="452"/>
      <c r="AT51" s="452"/>
      <c r="AU51" s="452"/>
      <c r="AV51" s="452"/>
      <c r="AW51" s="452"/>
      <c r="AX51" s="452"/>
      <c r="AY51" s="452"/>
      <c r="AZ51" s="452"/>
      <c r="BA51" s="452"/>
      <c r="BB51" s="452"/>
      <c r="BC51" s="452"/>
      <c r="BD51" s="453"/>
    </row>
    <row r="52" spans="3:57" ht="13.5" customHeight="1">
      <c r="C52" s="459" t="s">
        <v>224</v>
      </c>
      <c r="D52" s="209"/>
      <c r="E52" s="209"/>
      <c r="F52" s="209"/>
      <c r="G52" s="209"/>
      <c r="H52" s="209"/>
      <c r="I52" s="209"/>
      <c r="J52" s="209"/>
      <c r="K52" s="209"/>
      <c r="L52" s="228"/>
      <c r="M52" s="447"/>
      <c r="N52" s="448"/>
      <c r="O52" s="448"/>
      <c r="P52" s="449"/>
      <c r="Q52" s="492"/>
      <c r="R52" s="493"/>
      <c r="S52" s="493"/>
      <c r="T52" s="493"/>
      <c r="U52" s="16"/>
      <c r="V52" s="16"/>
      <c r="W52" s="16"/>
      <c r="X52" s="3"/>
      <c r="Y52" s="126"/>
      <c r="Z52" s="431"/>
      <c r="AA52" s="447"/>
      <c r="AB52" s="448"/>
      <c r="AC52" s="448"/>
      <c r="AD52" s="449"/>
      <c r="AE52" s="447"/>
      <c r="AF52" s="448"/>
      <c r="AG52" s="448"/>
      <c r="AH52" s="449"/>
      <c r="AI52" s="544"/>
      <c r="AJ52" s="545"/>
      <c r="AK52" s="545"/>
      <c r="AL52" s="546"/>
      <c r="AM52" s="466"/>
      <c r="AN52" s="466"/>
      <c r="AO52" s="466"/>
      <c r="AP52" s="466"/>
      <c r="AQ52" s="126"/>
      <c r="AR52" s="126"/>
      <c r="AS52" s="126"/>
      <c r="AT52" s="126"/>
      <c r="AU52" s="126"/>
      <c r="AV52" s="126"/>
      <c r="AW52" s="126"/>
      <c r="AX52" s="126"/>
      <c r="AY52" s="126"/>
      <c r="AZ52" s="126"/>
      <c r="BA52" s="209"/>
      <c r="BB52" s="209"/>
      <c r="BC52" s="209"/>
      <c r="BD52" s="465"/>
    </row>
    <row r="53" spans="3:57" ht="13.5" customHeight="1">
      <c r="C53" s="62"/>
      <c r="D53" s="209" t="s">
        <v>225</v>
      </c>
      <c r="E53" s="209"/>
      <c r="F53" s="209"/>
      <c r="G53" s="209"/>
      <c r="H53" s="209"/>
      <c r="I53" s="209"/>
      <c r="J53" s="209"/>
      <c r="K53" s="209"/>
      <c r="L53" s="228"/>
      <c r="M53" s="447"/>
      <c r="N53" s="448"/>
      <c r="O53" s="448"/>
      <c r="P53" s="449"/>
      <c r="Q53" s="432"/>
      <c r="R53" s="433"/>
      <c r="S53" s="433"/>
      <c r="T53" s="433"/>
      <c r="U53" s="433"/>
      <c r="V53" s="433"/>
      <c r="W53" s="433"/>
      <c r="X53" s="433"/>
      <c r="Y53" s="433"/>
      <c r="Z53" s="434"/>
      <c r="AA53" s="447"/>
      <c r="AB53" s="448"/>
      <c r="AC53" s="448"/>
      <c r="AD53" s="449"/>
      <c r="AE53" s="447"/>
      <c r="AF53" s="448"/>
      <c r="AG53" s="448"/>
      <c r="AH53" s="449"/>
      <c r="AI53" s="544"/>
      <c r="AJ53" s="545"/>
      <c r="AK53" s="545"/>
      <c r="AL53" s="546"/>
      <c r="AM53" s="466"/>
      <c r="AN53" s="466"/>
      <c r="AO53" s="466"/>
      <c r="AP53" s="466"/>
      <c r="AQ53" s="126"/>
      <c r="AR53" s="126"/>
      <c r="AS53" s="126"/>
      <c r="AT53" s="126"/>
      <c r="AU53" s="126"/>
      <c r="AV53" s="126"/>
      <c r="AW53" s="126"/>
      <c r="AX53" s="126"/>
      <c r="AY53" s="126"/>
      <c r="AZ53" s="126"/>
      <c r="BA53" s="209"/>
      <c r="BB53" s="209"/>
      <c r="BC53" s="209"/>
      <c r="BD53" s="465"/>
    </row>
    <row r="54" spans="3:57" ht="13.5" customHeight="1">
      <c r="C54" s="62"/>
      <c r="D54" s="526" t="str">
        <f>"　　　"&amp;(入力シート!U88) &amp;"  "&amp; (入力シート!Y88)</f>
        <v xml:space="preserve">　　　  </v>
      </c>
      <c r="E54" s="209"/>
      <c r="F54" s="209"/>
      <c r="G54" s="209"/>
      <c r="H54" s="209"/>
      <c r="I54" s="209"/>
      <c r="J54" s="209"/>
      <c r="K54" s="209"/>
      <c r="L54" s="228"/>
      <c r="M54" s="447" t="str">
        <f>IF(ISNA(VLOOKUP(A9,入力シート!$B$88:$AR$93,36,FALSE)),"",VLOOKUP(A9,入力シート!$B$88:$AR$93,36,FALSE))</f>
        <v/>
      </c>
      <c r="N54" s="448"/>
      <c r="O54" s="448"/>
      <c r="P54" s="449"/>
      <c r="Q54" s="424" t="str">
        <f>IF($M54="","","備考欄・別添報告書参照")</f>
        <v/>
      </c>
      <c r="R54" s="425"/>
      <c r="S54" s="425"/>
      <c r="T54" s="425"/>
      <c r="U54" s="425"/>
      <c r="V54" s="425"/>
      <c r="W54" s="425"/>
      <c r="X54" s="425"/>
      <c r="Y54" s="425"/>
      <c r="Z54" s="426"/>
      <c r="AA54" s="447" t="str">
        <f>IFERROR(_xlfn.IFS($BF$66="1",(M54-入力シート!AS88)/2*$BF$8*2,$BF$66="2",(M54-入力シート!AS88)/2*$BF$8,$BF$66="3",(M54-入力シート!AS88)*$BF$8,$BF$66="4",(M54-入力シート!AS88)*$BF$8),"")</f>
        <v/>
      </c>
      <c r="AB54" s="448"/>
      <c r="AC54" s="448"/>
      <c r="AD54" s="449"/>
      <c r="AE54" s="447" t="str">
        <f t="shared" ref="AE54:AE59" si="15">IFERROR(M54-AA54,"")</f>
        <v/>
      </c>
      <c r="AF54" s="448"/>
      <c r="AG54" s="448"/>
      <c r="AH54" s="449"/>
      <c r="AI54" s="544"/>
      <c r="AJ54" s="545"/>
      <c r="AK54" s="545"/>
      <c r="AL54" s="546"/>
      <c r="AM54" s="536" t="s">
        <v>226</v>
      </c>
      <c r="AN54" s="274">
        <f>VLOOKUP(A9,入力シート!$B$88:$BD$93,48,0)</f>
        <v>0</v>
      </c>
      <c r="AO54" s="274"/>
      <c r="AP54" s="274"/>
      <c r="AQ54" s="274"/>
      <c r="AR54" s="274"/>
      <c r="AS54" s="274"/>
      <c r="AT54" s="274"/>
      <c r="AU54" s="537" t="s">
        <v>227</v>
      </c>
      <c r="AV54" s="529">
        <f>VLOOKUP(A9,入力シート!$B$88:$AJ$93,28,0)</f>
        <v>0</v>
      </c>
      <c r="AW54" s="529"/>
      <c r="AX54" s="529"/>
      <c r="AY54" s="529"/>
      <c r="AZ54" s="513" t="s">
        <v>228</v>
      </c>
      <c r="BA54" s="514">
        <f>VLOOKUP(A9,入力シート!$B$88:$AJ$93,32,0)</f>
        <v>0</v>
      </c>
      <c r="BB54" s="514"/>
      <c r="BC54" s="514"/>
      <c r="BD54" s="532"/>
      <c r="BE54" s="65"/>
    </row>
    <row r="55" spans="3:57" ht="13.5" customHeight="1">
      <c r="C55" s="62"/>
      <c r="D55" s="526" t="str">
        <f>"　　　"&amp;(入力シート!U89) &amp;"  "&amp; (入力シート!Y89)</f>
        <v xml:space="preserve">　　　  </v>
      </c>
      <c r="E55" s="209"/>
      <c r="F55" s="209"/>
      <c r="G55" s="209"/>
      <c r="H55" s="209"/>
      <c r="I55" s="209"/>
      <c r="J55" s="209"/>
      <c r="K55" s="209"/>
      <c r="L55" s="228"/>
      <c r="M55" s="447" t="str">
        <f>IF(ISNA(VLOOKUP(A10,入力シート!$B$88:$AR$93,36,FALSE)),"",VLOOKUP(A10,入力シート!$B$88:$AR$93,36,FALSE))</f>
        <v/>
      </c>
      <c r="N55" s="448"/>
      <c r="O55" s="448"/>
      <c r="P55" s="449"/>
      <c r="Q55" s="424" t="str">
        <f t="shared" ref="Q55" si="16">IF($M55="","","備考欄・別添報告書参照")</f>
        <v/>
      </c>
      <c r="R55" s="425"/>
      <c r="S55" s="425"/>
      <c r="T55" s="425"/>
      <c r="U55" s="425"/>
      <c r="V55" s="425"/>
      <c r="W55" s="425"/>
      <c r="X55" s="425"/>
      <c r="Y55" s="425"/>
      <c r="Z55" s="426"/>
      <c r="AA55" s="447" t="str">
        <f>IFERROR(_xlfn.IFS($BF$66="1",(M55-入力シート!AS89)/2*$BF$8*2,$BF$66="2",(M55-入力シート!AS89)/2*$BF$8,$BF$66="3",(M55-入力シート!AS89)*$BF$8,$BF$66="4",(M55-入力シート!AS89)*$BF$8),"")</f>
        <v/>
      </c>
      <c r="AB55" s="448"/>
      <c r="AC55" s="448"/>
      <c r="AD55" s="449"/>
      <c r="AE55" s="447" t="str">
        <f t="shared" si="15"/>
        <v/>
      </c>
      <c r="AF55" s="448"/>
      <c r="AG55" s="448"/>
      <c r="AH55" s="449"/>
      <c r="AI55" s="544"/>
      <c r="AJ55" s="545"/>
      <c r="AK55" s="545"/>
      <c r="AL55" s="546"/>
      <c r="AM55" s="536"/>
      <c r="AN55" s="274">
        <f>VLOOKUP(A10,入力シート!$B$88:$BD$93,48,0)</f>
        <v>0</v>
      </c>
      <c r="AO55" s="274"/>
      <c r="AP55" s="274"/>
      <c r="AQ55" s="274"/>
      <c r="AR55" s="274"/>
      <c r="AS55" s="274"/>
      <c r="AT55" s="274"/>
      <c r="AU55" s="537"/>
      <c r="AV55" s="529">
        <f>VLOOKUP(A10,入力シート!$B$88:$AJ$93,28,0)</f>
        <v>0</v>
      </c>
      <c r="AW55" s="529"/>
      <c r="AX55" s="529"/>
      <c r="AY55" s="529"/>
      <c r="AZ55" s="513"/>
      <c r="BA55" s="514">
        <f>VLOOKUP(A10,入力シート!$B$88:$AJ$93,32,0)</f>
        <v>0</v>
      </c>
      <c r="BB55" s="514"/>
      <c r="BC55" s="514"/>
      <c r="BD55" s="532"/>
      <c r="BE55" s="65"/>
    </row>
    <row r="56" spans="3:57" ht="13.5" customHeight="1">
      <c r="C56" s="62"/>
      <c r="D56" s="526" t="str">
        <f>"　　　"&amp;(入力シート!U90) &amp;"  "&amp; (入力シート!Y90)</f>
        <v xml:space="preserve">　　　  </v>
      </c>
      <c r="E56" s="209"/>
      <c r="F56" s="209"/>
      <c r="G56" s="209"/>
      <c r="H56" s="209"/>
      <c r="I56" s="209"/>
      <c r="J56" s="209"/>
      <c r="K56" s="209"/>
      <c r="L56" s="228"/>
      <c r="M56" s="447" t="str">
        <f>IF(ISNA(VLOOKUP(A11,入力シート!$B$88:$AR$93,36,FALSE)),"",VLOOKUP(A11,入力シート!$B$88:$AR$93,36,FALSE))</f>
        <v/>
      </c>
      <c r="N56" s="448"/>
      <c r="O56" s="448"/>
      <c r="P56" s="449"/>
      <c r="Q56" s="424" t="str">
        <f>IF($M56="","","備考欄・別添報告書参照")</f>
        <v/>
      </c>
      <c r="R56" s="425"/>
      <c r="S56" s="425"/>
      <c r="T56" s="425"/>
      <c r="U56" s="425"/>
      <c r="V56" s="425"/>
      <c r="W56" s="425"/>
      <c r="X56" s="425"/>
      <c r="Y56" s="425"/>
      <c r="Z56" s="426"/>
      <c r="AA56" s="447" t="str">
        <f>IFERROR(_xlfn.IFS($BF$66="1",(M56-入力シート!AS90)/2*$BF$8*2,$BF$66="2",(M56-入力シート!AS90)/2*$BF$8,$BF$66="3",(M56-入力シート!AS90)*$BF$8,$BF$66="4",(M56-入力シート!AS90)*$BF$8),"")</f>
        <v/>
      </c>
      <c r="AB56" s="448"/>
      <c r="AC56" s="448"/>
      <c r="AD56" s="449"/>
      <c r="AE56" s="447" t="str">
        <f t="shared" si="15"/>
        <v/>
      </c>
      <c r="AF56" s="448"/>
      <c r="AG56" s="448"/>
      <c r="AH56" s="449"/>
      <c r="AI56" s="544"/>
      <c r="AJ56" s="545"/>
      <c r="AK56" s="545"/>
      <c r="AL56" s="546"/>
      <c r="AM56" s="536"/>
      <c r="AN56" s="274">
        <f>VLOOKUP(A11,入力シート!$B$88:$BD$93,48,0)</f>
        <v>0</v>
      </c>
      <c r="AO56" s="274"/>
      <c r="AP56" s="274"/>
      <c r="AQ56" s="274"/>
      <c r="AR56" s="274"/>
      <c r="AS56" s="274"/>
      <c r="AT56" s="274"/>
      <c r="AU56" s="537"/>
      <c r="AV56" s="529">
        <f>VLOOKUP(A11,入力シート!$B$88:$AJ$93,28,0)</f>
        <v>0</v>
      </c>
      <c r="AW56" s="529"/>
      <c r="AX56" s="529"/>
      <c r="AY56" s="529"/>
      <c r="AZ56" s="513"/>
      <c r="BA56" s="514">
        <f>VLOOKUP(A11,入力シート!$B$88:$AJ$93,32,0)</f>
        <v>0</v>
      </c>
      <c r="BB56" s="514"/>
      <c r="BC56" s="514"/>
      <c r="BD56" s="532"/>
      <c r="BE56" s="65"/>
    </row>
    <row r="57" spans="3:57" ht="13.5" customHeight="1">
      <c r="C57" s="62"/>
      <c r="D57" s="526" t="str">
        <f>"　　　"&amp;(入力シート!U91) &amp;"  "&amp; (入力シート!Y91)</f>
        <v xml:space="preserve">　　　  </v>
      </c>
      <c r="E57" s="209"/>
      <c r="F57" s="209"/>
      <c r="G57" s="209"/>
      <c r="H57" s="209"/>
      <c r="I57" s="209"/>
      <c r="J57" s="209"/>
      <c r="K57" s="209"/>
      <c r="L57" s="228"/>
      <c r="M57" s="447" t="str">
        <f>IF(ISNA(VLOOKUP(A12,入力シート!$B$88:$AR$93,36,FALSE)),"",VLOOKUP(A12,入力シート!$B$88:$AR$93,36,FALSE))</f>
        <v/>
      </c>
      <c r="N57" s="448"/>
      <c r="O57" s="448"/>
      <c r="P57" s="449"/>
      <c r="Q57" s="424" t="str">
        <f>IF($M57="","","備考欄・別添報告書参照")</f>
        <v/>
      </c>
      <c r="R57" s="425"/>
      <c r="S57" s="425"/>
      <c r="T57" s="425"/>
      <c r="U57" s="425"/>
      <c r="V57" s="425"/>
      <c r="W57" s="425"/>
      <c r="X57" s="425"/>
      <c r="Y57" s="425"/>
      <c r="Z57" s="426"/>
      <c r="AA57" s="447" t="str">
        <f>IFERROR(_xlfn.IFS($BF$66="1",(M57-入力シート!AS91)/2*$BF$8*2,$BF$66="2",(M57-入力シート!AS91)/2*$BF$8,$BF$66="3",(M57-入力シート!AS91)*$BF$8,$BF$66="4",(M57-入力シート!AS91)*$BF$8),"")</f>
        <v/>
      </c>
      <c r="AB57" s="448"/>
      <c r="AC57" s="448"/>
      <c r="AD57" s="449"/>
      <c r="AE57" s="447" t="str">
        <f t="shared" si="15"/>
        <v/>
      </c>
      <c r="AF57" s="448"/>
      <c r="AG57" s="448"/>
      <c r="AH57" s="449"/>
      <c r="AI57" s="544"/>
      <c r="AJ57" s="545"/>
      <c r="AK57" s="545"/>
      <c r="AL57" s="546"/>
      <c r="AM57" s="536"/>
      <c r="AN57" s="274">
        <f>VLOOKUP(A12,入力シート!$B$88:$BD$93,48,0)</f>
        <v>0</v>
      </c>
      <c r="AO57" s="274"/>
      <c r="AP57" s="274"/>
      <c r="AQ57" s="274"/>
      <c r="AR57" s="274"/>
      <c r="AS57" s="274"/>
      <c r="AT57" s="274"/>
      <c r="AU57" s="537"/>
      <c r="AV57" s="529">
        <f>VLOOKUP(A12,入力シート!$B$88:$AJ$93,28,0)</f>
        <v>0</v>
      </c>
      <c r="AW57" s="529"/>
      <c r="AX57" s="529"/>
      <c r="AY57" s="529"/>
      <c r="AZ57" s="513"/>
      <c r="BA57" s="514">
        <f>VLOOKUP(A12,入力シート!$B$88:$AJ$93,32,0)</f>
        <v>0</v>
      </c>
      <c r="BB57" s="514"/>
      <c r="BC57" s="514"/>
      <c r="BD57" s="532"/>
      <c r="BE57" s="65"/>
    </row>
    <row r="58" spans="3:57" ht="13.5" customHeight="1">
      <c r="C58" s="62"/>
      <c r="D58" s="526" t="str">
        <f>"　　　"&amp;(入力シート!U92) &amp;"  "&amp; (入力シート!Y92)</f>
        <v xml:space="preserve">　　　  </v>
      </c>
      <c r="E58" s="209"/>
      <c r="F58" s="209"/>
      <c r="G58" s="209"/>
      <c r="H58" s="209"/>
      <c r="I58" s="209"/>
      <c r="J58" s="209"/>
      <c r="K58" s="209"/>
      <c r="L58" s="228"/>
      <c r="M58" s="447" t="str">
        <f>IF(ISNA(VLOOKUP(A13,入力シート!$B$88:$AR$93,36,FALSE)),"",VLOOKUP(A13,入力シート!$B$88:$AR$93,36,FALSE))</f>
        <v/>
      </c>
      <c r="N58" s="448"/>
      <c r="O58" s="448"/>
      <c r="P58" s="449"/>
      <c r="Q58" s="424" t="str">
        <f t="shared" ref="Q58" si="17">IF($M58="","","備考欄・別添報告書参照")</f>
        <v/>
      </c>
      <c r="R58" s="425"/>
      <c r="S58" s="425"/>
      <c r="T58" s="425"/>
      <c r="U58" s="425"/>
      <c r="V58" s="425"/>
      <c r="W58" s="425"/>
      <c r="X58" s="425"/>
      <c r="Y58" s="425"/>
      <c r="Z58" s="426"/>
      <c r="AA58" s="447" t="str">
        <f>IFERROR(_xlfn.IFS($BF$66="1",(M58-入力シート!AS92)/2*$BF$8*2,$BF$66="2",(M58-入力シート!AS92)/2*$BF$8,$BF$66="3",(M58-入力シート!AS92)*$BF$8,$BF$66="4",(M58-入力シート!AS92)*$BF$8),"")</f>
        <v/>
      </c>
      <c r="AB58" s="448"/>
      <c r="AC58" s="448"/>
      <c r="AD58" s="449"/>
      <c r="AE58" s="447" t="str">
        <f t="shared" si="15"/>
        <v/>
      </c>
      <c r="AF58" s="448"/>
      <c r="AG58" s="448"/>
      <c r="AH58" s="449"/>
      <c r="AI58" s="544"/>
      <c r="AJ58" s="545"/>
      <c r="AK58" s="545"/>
      <c r="AL58" s="546"/>
      <c r="AM58" s="536"/>
      <c r="AN58" s="274">
        <f>VLOOKUP(A13,入力シート!$B$88:$BD$93,48,0)</f>
        <v>0</v>
      </c>
      <c r="AO58" s="274"/>
      <c r="AP58" s="274"/>
      <c r="AQ58" s="274"/>
      <c r="AR58" s="274"/>
      <c r="AS58" s="274"/>
      <c r="AT58" s="274"/>
      <c r="AU58" s="537"/>
      <c r="AV58" s="529">
        <f>VLOOKUP(A13,入力シート!$B$88:$AJ$93,28,0)</f>
        <v>0</v>
      </c>
      <c r="AW58" s="529"/>
      <c r="AX58" s="529"/>
      <c r="AY58" s="529"/>
      <c r="AZ58" s="513"/>
      <c r="BA58" s="514">
        <f>VLOOKUP(A13,入力シート!$B$88:$AJ$93,32,0)</f>
        <v>0</v>
      </c>
      <c r="BB58" s="514"/>
      <c r="BC58" s="514"/>
      <c r="BD58" s="532"/>
      <c r="BE58" s="65"/>
    </row>
    <row r="59" spans="3:57" ht="13.5" customHeight="1">
      <c r="C59" s="62"/>
      <c r="D59" s="526" t="str">
        <f>"　　　"&amp;(入力シート!U93) &amp;"  "&amp; (入力シート!Y93)</f>
        <v xml:space="preserve">　　　  </v>
      </c>
      <c r="E59" s="209"/>
      <c r="F59" s="209"/>
      <c r="G59" s="209"/>
      <c r="H59" s="209"/>
      <c r="I59" s="209"/>
      <c r="J59" s="209"/>
      <c r="K59" s="209"/>
      <c r="L59" s="228"/>
      <c r="M59" s="447" t="str">
        <f>IF(ISNA(VLOOKUP(A14,入力シート!$B$88:$AR$93,36,FALSE)),"",VLOOKUP(A14,入力シート!$B$88:$AR$93,36,FALSE))</f>
        <v/>
      </c>
      <c r="N59" s="448"/>
      <c r="O59" s="448"/>
      <c r="P59" s="449"/>
      <c r="Q59" s="424" t="str">
        <f>IF($M59="","","備考欄・別添報告書参照")</f>
        <v/>
      </c>
      <c r="R59" s="425"/>
      <c r="S59" s="425"/>
      <c r="T59" s="425"/>
      <c r="U59" s="425"/>
      <c r="V59" s="425"/>
      <c r="W59" s="425"/>
      <c r="X59" s="425"/>
      <c r="Y59" s="425"/>
      <c r="Z59" s="426"/>
      <c r="AA59" s="447" t="str">
        <f>IFERROR(_xlfn.IFS($BF$66="1",(M59-入力シート!AS93)/2*$BF$8*2,$BF$66="2",(M59-入力シート!AS93)/2*$BF$8,$BF$66="3",(M59-入力シート!AS93)*$BF$8,$BF$66="4",(M59-入力シート!AS93)*$BF$8),"")</f>
        <v/>
      </c>
      <c r="AB59" s="448"/>
      <c r="AC59" s="448"/>
      <c r="AD59" s="449"/>
      <c r="AE59" s="447" t="str">
        <f t="shared" si="15"/>
        <v/>
      </c>
      <c r="AF59" s="448"/>
      <c r="AG59" s="448"/>
      <c r="AH59" s="449"/>
      <c r="AI59" s="544"/>
      <c r="AJ59" s="545"/>
      <c r="AK59" s="545"/>
      <c r="AL59" s="546"/>
      <c r="AM59" s="536"/>
      <c r="AN59" s="274">
        <f>VLOOKUP(A14,入力シート!$B$88:$BD$93,48,0)</f>
        <v>0</v>
      </c>
      <c r="AO59" s="274"/>
      <c r="AP59" s="274"/>
      <c r="AQ59" s="274"/>
      <c r="AR59" s="274"/>
      <c r="AS59" s="274"/>
      <c r="AT59" s="274"/>
      <c r="AU59" s="537"/>
      <c r="AV59" s="529">
        <f>VLOOKUP(A14,入力シート!$B$88:$AJ$93,28,0)</f>
        <v>0</v>
      </c>
      <c r="AW59" s="529"/>
      <c r="AX59" s="529"/>
      <c r="AY59" s="529"/>
      <c r="AZ59" s="513"/>
      <c r="BA59" s="514">
        <f>VLOOKUP(A14,入力シート!$B$88:$AJ$93,32,0)</f>
        <v>0</v>
      </c>
      <c r="BB59" s="514"/>
      <c r="BC59" s="514"/>
      <c r="BD59" s="532"/>
      <c r="BE59" s="65"/>
    </row>
    <row r="60" spans="3:57" ht="13.5" customHeight="1">
      <c r="C60" s="62"/>
      <c r="D60" s="524" t="s">
        <v>229</v>
      </c>
      <c r="E60" s="524"/>
      <c r="F60" s="524"/>
      <c r="G60" s="524"/>
      <c r="H60" s="524"/>
      <c r="I60" s="524"/>
      <c r="J60" s="524"/>
      <c r="K60" s="524"/>
      <c r="L60" s="525"/>
      <c r="M60" s="447"/>
      <c r="N60" s="448"/>
      <c r="O60" s="448"/>
      <c r="P60" s="449"/>
      <c r="Q60" s="432"/>
      <c r="R60" s="433"/>
      <c r="S60" s="433"/>
      <c r="T60" s="433"/>
      <c r="U60" s="433"/>
      <c r="V60" s="433"/>
      <c r="W60" s="433"/>
      <c r="X60" s="433"/>
      <c r="Y60" s="433"/>
      <c r="Z60" s="434"/>
      <c r="AA60" s="447"/>
      <c r="AB60" s="448"/>
      <c r="AC60" s="448"/>
      <c r="AD60" s="449"/>
      <c r="AE60" s="447"/>
      <c r="AF60" s="448"/>
      <c r="AG60" s="448"/>
      <c r="AH60" s="449"/>
      <c r="AI60" s="544"/>
      <c r="AJ60" s="545"/>
      <c r="AK60" s="545"/>
      <c r="AL60" s="546"/>
      <c r="AM60" s="18"/>
      <c r="AN60" s="18"/>
      <c r="AO60" s="18"/>
      <c r="AP60" s="18"/>
      <c r="AQ60" s="3"/>
      <c r="AR60" s="3"/>
      <c r="AS60" s="3"/>
      <c r="AT60" s="3"/>
      <c r="AU60" s="3"/>
      <c r="AV60" s="3"/>
      <c r="AW60" s="3"/>
      <c r="AX60" s="3"/>
      <c r="AY60" s="3"/>
      <c r="AZ60" s="3"/>
      <c r="BA60" s="3"/>
      <c r="BB60" s="3"/>
      <c r="BC60" s="3"/>
      <c r="BD60" s="66"/>
    </row>
    <row r="61" spans="3:57" ht="13.5" customHeight="1">
      <c r="C61" s="62"/>
      <c r="D61" s="524" t="str">
        <f>"　　　"&amp;(入力シート!U98) &amp;"  "&amp; (入力シート!Y98)</f>
        <v xml:space="preserve">　　　  </v>
      </c>
      <c r="E61" s="524"/>
      <c r="F61" s="524"/>
      <c r="G61" s="524"/>
      <c r="H61" s="524"/>
      <c r="I61" s="524"/>
      <c r="J61" s="524"/>
      <c r="K61" s="524"/>
      <c r="L61" s="525"/>
      <c r="M61" s="447" t="str">
        <f>IF(ISNA(VLOOKUP(A9,入力シート!$B$98:$AR$101,36,FALSE)),"",VLOOKUP(A9,入力シート!$B$98:$AR$101,36,FALSE))</f>
        <v/>
      </c>
      <c r="N61" s="448"/>
      <c r="O61" s="448"/>
      <c r="P61" s="449"/>
      <c r="Q61" s="424" t="str">
        <f>IF(M61="","","備考欄・別添報告書参照")</f>
        <v/>
      </c>
      <c r="R61" s="425"/>
      <c r="S61" s="425"/>
      <c r="T61" s="425"/>
      <c r="U61" s="425"/>
      <c r="V61" s="425"/>
      <c r="W61" s="425"/>
      <c r="X61" s="425"/>
      <c r="Y61" s="425"/>
      <c r="Z61" s="426"/>
      <c r="AA61" s="447" t="str">
        <f>IFERROR(_xlfn.IFS($BF$66="1",(M61-入力シート!AS98)/2*$BF$8*2,$BF$66="2",(M61-入力シート!AS98)/2*$BF$8,$BF$66="3",(M61-入力シート!AS98)*$BF$8,$BF$66="4",(M61-入力シート!AS98)*$BF$8),"")</f>
        <v/>
      </c>
      <c r="AB61" s="448"/>
      <c r="AC61" s="448"/>
      <c r="AD61" s="449"/>
      <c r="AE61" s="447" t="str">
        <f>IFERROR(M61-AA61,"")</f>
        <v/>
      </c>
      <c r="AF61" s="448"/>
      <c r="AG61" s="448"/>
      <c r="AH61" s="449"/>
      <c r="AI61" s="544"/>
      <c r="AJ61" s="545"/>
      <c r="AK61" s="545"/>
      <c r="AL61" s="546"/>
      <c r="AM61" s="521" t="s">
        <v>125</v>
      </c>
      <c r="AN61" s="514">
        <f>VLOOKUP(A9,入力シート!$B$98:$AJ$101,28,0)</f>
        <v>0</v>
      </c>
      <c r="AO61" s="514"/>
      <c r="AP61" s="514"/>
      <c r="AQ61" s="514"/>
      <c r="AR61" s="513" t="s">
        <v>126</v>
      </c>
      <c r="AS61" s="514">
        <f>VLOOKUP(A9,入力シート!$B$98:$AJ$101,32,0)</f>
        <v>0</v>
      </c>
      <c r="AT61" s="514"/>
      <c r="AU61" s="514"/>
      <c r="AV61" s="514"/>
      <c r="AW61" s="3"/>
      <c r="AX61" s="3"/>
      <c r="AY61" s="3"/>
      <c r="AZ61" s="3"/>
      <c r="BA61" s="3"/>
      <c r="BB61" s="3"/>
      <c r="BC61" s="3"/>
      <c r="BD61" s="66"/>
    </row>
    <row r="62" spans="3:57" ht="13.5" customHeight="1">
      <c r="C62" s="62"/>
      <c r="D62" s="524" t="str">
        <f>"　　　"&amp;(入力シート!U99) &amp;"  "&amp; (入力シート!Y99)</f>
        <v xml:space="preserve">　　　  </v>
      </c>
      <c r="E62" s="524"/>
      <c r="F62" s="524"/>
      <c r="G62" s="524"/>
      <c r="H62" s="524"/>
      <c r="I62" s="524"/>
      <c r="J62" s="524"/>
      <c r="K62" s="524"/>
      <c r="L62" s="525"/>
      <c r="M62" s="447" t="str">
        <f>IF(ISNA(VLOOKUP(A10,入力シート!$B$98:$AR$101,36,FALSE)),"",VLOOKUP(A10,入力シート!$B$98:$AR$101,36,FALSE))</f>
        <v/>
      </c>
      <c r="N62" s="448"/>
      <c r="O62" s="448"/>
      <c r="P62" s="449"/>
      <c r="Q62" s="424" t="str">
        <f t="shared" ref="Q62:Q64" si="18">IF(M62="","","備考欄・別添報告書参照")</f>
        <v/>
      </c>
      <c r="R62" s="425"/>
      <c r="S62" s="425"/>
      <c r="T62" s="425"/>
      <c r="U62" s="425"/>
      <c r="V62" s="425"/>
      <c r="W62" s="425"/>
      <c r="X62" s="425"/>
      <c r="Y62" s="425"/>
      <c r="Z62" s="426"/>
      <c r="AA62" s="447" t="str">
        <f>IFERROR(_xlfn.IFS($BF$66="1",(M62-入力シート!AS99)/2*$BF$8*2,$BF$66="2",(M62-入力シート!AS99)/2*$BF$8,$BF$66="3",(M62-入力シート!AS99)*$BF$8,$BF$66="4",(M62-入力シート!AS99)*$BF$8),"")</f>
        <v/>
      </c>
      <c r="AB62" s="448"/>
      <c r="AC62" s="448"/>
      <c r="AD62" s="449"/>
      <c r="AE62" s="447" t="str">
        <f>IFERROR(M62-AA62,"")</f>
        <v/>
      </c>
      <c r="AF62" s="448"/>
      <c r="AG62" s="448"/>
      <c r="AH62" s="449"/>
      <c r="AI62" s="544"/>
      <c r="AJ62" s="545"/>
      <c r="AK62" s="545"/>
      <c r="AL62" s="546"/>
      <c r="AM62" s="521"/>
      <c r="AN62" s="514">
        <f>VLOOKUP(A10,入力シート!$B$98:$AJ$101,28,0)</f>
        <v>0</v>
      </c>
      <c r="AO62" s="514"/>
      <c r="AP62" s="514"/>
      <c r="AQ62" s="514"/>
      <c r="AR62" s="513"/>
      <c r="AS62" s="514">
        <f>VLOOKUP(A10,入力シート!$B$98:$AJ$101,32,0)</f>
        <v>0</v>
      </c>
      <c r="AT62" s="514"/>
      <c r="AU62" s="514"/>
      <c r="AV62" s="514"/>
      <c r="AW62" s="3"/>
      <c r="AX62" s="3"/>
      <c r="AY62" s="3"/>
      <c r="AZ62" s="3"/>
      <c r="BA62" s="3"/>
      <c r="BB62" s="3"/>
      <c r="BC62" s="3"/>
      <c r="BD62" s="66"/>
    </row>
    <row r="63" spans="3:57" ht="13.5" customHeight="1">
      <c r="C63" s="62"/>
      <c r="D63" s="524" t="str">
        <f>"　　　"&amp;(入力シート!U100) &amp;"  "&amp; (入力シート!Y100)</f>
        <v xml:space="preserve">　　　  </v>
      </c>
      <c r="E63" s="524"/>
      <c r="F63" s="524"/>
      <c r="G63" s="524"/>
      <c r="H63" s="524"/>
      <c r="I63" s="524"/>
      <c r="J63" s="524"/>
      <c r="K63" s="524"/>
      <c r="L63" s="525"/>
      <c r="M63" s="447" t="str">
        <f>IF(ISNA(VLOOKUP(A11,入力シート!$B$98:$AR$101,36,FALSE)),"",VLOOKUP(A11,入力シート!$B$98:$AR$101,36,FALSE))</f>
        <v/>
      </c>
      <c r="N63" s="448"/>
      <c r="O63" s="448"/>
      <c r="P63" s="449"/>
      <c r="Q63" s="424" t="str">
        <f t="shared" si="18"/>
        <v/>
      </c>
      <c r="R63" s="425"/>
      <c r="S63" s="425"/>
      <c r="T63" s="425"/>
      <c r="U63" s="425"/>
      <c r="V63" s="425"/>
      <c r="W63" s="425"/>
      <c r="X63" s="425"/>
      <c r="Y63" s="425"/>
      <c r="Z63" s="426"/>
      <c r="AA63" s="447" t="str">
        <f>IFERROR(_xlfn.IFS($BF$66="1",(M63-入力シート!AS100)/2*$BF$8*2,$BF$66="2",(M63-入力シート!AS100)/2*$BF$8,$BF$66="3",(M63-入力シート!AS100)*$BF$8,$BF$66="4",(M63-入力シート!AS100)*$BF$8),"")</f>
        <v/>
      </c>
      <c r="AB63" s="448"/>
      <c r="AC63" s="448"/>
      <c r="AD63" s="449"/>
      <c r="AE63" s="447" t="str">
        <f>IFERROR(M63-AA63,"")</f>
        <v/>
      </c>
      <c r="AF63" s="448"/>
      <c r="AG63" s="448"/>
      <c r="AH63" s="449"/>
      <c r="AI63" s="544"/>
      <c r="AJ63" s="545"/>
      <c r="AK63" s="545"/>
      <c r="AL63" s="546"/>
      <c r="AM63" s="521"/>
      <c r="AN63" s="514">
        <f>VLOOKUP(A11,入力シート!$B$98:$AJ$101,28,0)</f>
        <v>0</v>
      </c>
      <c r="AO63" s="514"/>
      <c r="AP63" s="514"/>
      <c r="AQ63" s="514"/>
      <c r="AR63" s="513"/>
      <c r="AS63" s="514">
        <f>VLOOKUP(A11,入力シート!$B$98:$AJ$101,32,0)</f>
        <v>0</v>
      </c>
      <c r="AT63" s="514"/>
      <c r="AU63" s="514"/>
      <c r="AV63" s="514"/>
      <c r="AW63" s="3"/>
      <c r="AX63" s="3"/>
      <c r="AY63" s="3"/>
      <c r="AZ63" s="3"/>
      <c r="BA63" s="3"/>
      <c r="BB63" s="3"/>
      <c r="BC63" s="3"/>
      <c r="BD63" s="66"/>
    </row>
    <row r="64" spans="3:57" ht="13.5" customHeight="1">
      <c r="C64" s="62"/>
      <c r="D64" s="524" t="str">
        <f>"　　　"&amp;(入力シート!U101) &amp;"  "&amp; (入力シート!Y101)</f>
        <v xml:space="preserve">　　　  </v>
      </c>
      <c r="E64" s="524"/>
      <c r="F64" s="524"/>
      <c r="G64" s="524"/>
      <c r="H64" s="524"/>
      <c r="I64" s="524"/>
      <c r="J64" s="524"/>
      <c r="K64" s="524"/>
      <c r="L64" s="525"/>
      <c r="M64" s="447" t="str">
        <f>IF(ISNA(VLOOKUP(A12,入力シート!$B$98:$AR$101,36,FALSE)),"",VLOOKUP(A12,入力シート!$B$98:$AR$101,36,FALSE))</f>
        <v/>
      </c>
      <c r="N64" s="448"/>
      <c r="O64" s="448"/>
      <c r="P64" s="449"/>
      <c r="Q64" s="424" t="str">
        <f t="shared" si="18"/>
        <v/>
      </c>
      <c r="R64" s="425"/>
      <c r="S64" s="425"/>
      <c r="T64" s="425"/>
      <c r="U64" s="425"/>
      <c r="V64" s="425"/>
      <c r="W64" s="425"/>
      <c r="X64" s="425"/>
      <c r="Y64" s="425"/>
      <c r="Z64" s="426"/>
      <c r="AA64" s="447" t="str">
        <f>IFERROR(_xlfn.IFS($BF$66="1",(M64-入力シート!AS101)/2*$BF$8*2,$BF$66="2",(M64-入力シート!AS101)/2*$BF$8,$BF$66="3",(M64-入力シート!AS101)*$BF$8,$BF$66="4",(M64-入力シート!AS101)*$BF$8),"")</f>
        <v/>
      </c>
      <c r="AB64" s="448"/>
      <c r="AC64" s="448"/>
      <c r="AD64" s="449"/>
      <c r="AE64" s="447" t="str">
        <f>IFERROR(M64-AA64,"")</f>
        <v/>
      </c>
      <c r="AF64" s="448"/>
      <c r="AG64" s="448"/>
      <c r="AH64" s="449"/>
      <c r="AI64" s="544"/>
      <c r="AJ64" s="545"/>
      <c r="AK64" s="545"/>
      <c r="AL64" s="546"/>
      <c r="AM64" s="521"/>
      <c r="AN64" s="514">
        <f>VLOOKUP(A12,入力シート!$B$98:$AJ$101,28,0)</f>
        <v>0</v>
      </c>
      <c r="AO64" s="514"/>
      <c r="AP64" s="514"/>
      <c r="AQ64" s="514"/>
      <c r="AR64" s="513"/>
      <c r="AS64" s="514">
        <f>VLOOKUP(A12,入力シート!$B$98:$AJ$101,32,0)</f>
        <v>0</v>
      </c>
      <c r="AT64" s="514"/>
      <c r="AU64" s="514"/>
      <c r="AV64" s="514"/>
      <c r="AW64" s="3"/>
      <c r="AX64" s="3"/>
      <c r="AY64" s="3"/>
      <c r="AZ64" s="3"/>
      <c r="BA64" s="3"/>
      <c r="BB64" s="3"/>
      <c r="BC64" s="3"/>
      <c r="BD64" s="66"/>
    </row>
    <row r="65" spans="2:60" ht="13.5" customHeight="1" thickBot="1">
      <c r="C65" s="67"/>
      <c r="D65" s="522"/>
      <c r="E65" s="522"/>
      <c r="F65" s="522"/>
      <c r="G65" s="522"/>
      <c r="H65" s="522"/>
      <c r="I65" s="522"/>
      <c r="J65" s="522"/>
      <c r="K65" s="522"/>
      <c r="L65" s="523"/>
      <c r="M65" s="510"/>
      <c r="N65" s="511"/>
      <c r="O65" s="511"/>
      <c r="P65" s="512"/>
      <c r="Q65" s="552"/>
      <c r="R65" s="553"/>
      <c r="S65" s="553"/>
      <c r="T65" s="553"/>
      <c r="U65" s="553"/>
      <c r="V65" s="553"/>
      <c r="W65" s="553"/>
      <c r="X65" s="553"/>
      <c r="Y65" s="553"/>
      <c r="Z65" s="554"/>
      <c r="AA65" s="510"/>
      <c r="AB65" s="511"/>
      <c r="AC65" s="511"/>
      <c r="AD65" s="512"/>
      <c r="AE65" s="510"/>
      <c r="AF65" s="511"/>
      <c r="AG65" s="511"/>
      <c r="AH65" s="512"/>
      <c r="AI65" s="547"/>
      <c r="AJ65" s="548"/>
      <c r="AK65" s="548"/>
      <c r="AL65" s="549"/>
      <c r="AM65" s="68"/>
      <c r="AN65" s="68"/>
      <c r="AO65" s="68"/>
      <c r="AP65" s="68"/>
      <c r="AQ65" s="69"/>
      <c r="AR65" s="69"/>
      <c r="AS65" s="69"/>
      <c r="AT65" s="69"/>
      <c r="AU65" s="69"/>
      <c r="AV65" s="69"/>
      <c r="AW65" s="69"/>
      <c r="AX65" s="69"/>
      <c r="AY65" s="69"/>
      <c r="AZ65" s="69"/>
      <c r="BA65" s="69"/>
      <c r="BB65" s="69"/>
      <c r="BC65" s="69"/>
      <c r="BD65" s="70"/>
    </row>
    <row r="66" spans="2:60" ht="15.75" customHeight="1" thickTop="1" thickBot="1">
      <c r="C66" s="574" t="s">
        <v>230</v>
      </c>
      <c r="D66" s="575"/>
      <c r="E66" s="575"/>
      <c r="F66" s="575"/>
      <c r="G66" s="575"/>
      <c r="H66" s="575"/>
      <c r="I66" s="575"/>
      <c r="J66" s="575"/>
      <c r="K66" s="575"/>
      <c r="L66" s="576"/>
      <c r="M66" s="502">
        <f>SUM(M9:P65)</f>
        <v>0</v>
      </c>
      <c r="N66" s="503"/>
      <c r="O66" s="503"/>
      <c r="P66" s="504"/>
      <c r="Q66" s="533"/>
      <c r="R66" s="534"/>
      <c r="S66" s="534"/>
      <c r="T66" s="534"/>
      <c r="U66" s="534"/>
      <c r="V66" s="534"/>
      <c r="W66" s="534"/>
      <c r="X66" s="534"/>
      <c r="Y66" s="534"/>
      <c r="Z66" s="535"/>
      <c r="AA66" s="505">
        <f>IF(SUM(入力シート!N18,入力シート!O42,入力シート!S84)&gt;入力シート!$T$12,入力シート!$T$12,SUM(入力シート!N18,入力シート!O42,入力シート!S84))</f>
        <v>0</v>
      </c>
      <c r="AB66" s="506"/>
      <c r="AC66" s="506"/>
      <c r="AD66" s="507"/>
      <c r="AE66" s="515">
        <f>_xlfn.IFS(BF66="1",M66-3000000,BF66="2",M66-AA66,BF66="3",M66-3000000,BF66="4",M66-AA66)</f>
        <v>0</v>
      </c>
      <c r="AF66" s="516"/>
      <c r="AG66" s="516"/>
      <c r="AH66" s="517"/>
      <c r="AI66" s="518"/>
      <c r="AJ66" s="519"/>
      <c r="AK66" s="519"/>
      <c r="AL66" s="520"/>
      <c r="AM66" s="538"/>
      <c r="AN66" s="539"/>
      <c r="AO66" s="539"/>
      <c r="AP66" s="539"/>
      <c r="AQ66" s="539"/>
      <c r="AR66" s="539"/>
      <c r="AS66" s="539"/>
      <c r="AT66" s="539"/>
      <c r="AU66" s="539"/>
      <c r="AV66" s="539"/>
      <c r="AW66" s="539"/>
      <c r="AX66" s="539"/>
      <c r="AY66" s="539"/>
      <c r="AZ66" s="539"/>
      <c r="BA66" s="539"/>
      <c r="BB66" s="539"/>
      <c r="BC66" s="539"/>
      <c r="BD66" s="540"/>
      <c r="BF66" s="31" t="str">
        <f>_xlfn.IFS(AND(入力シート!BC15="50％",SUM(入力シート!N18,入力シート!O42,入力シート!S84)&gt;=3000000),"1",AND(入力シート!BC15="50％",SUM(入力シート!N18,入力シート!O42,入力シート!S84)&lt;3000000),"2",AND(入力シート!BC15="100％",SUM(入力シート!N18,入力シート!O42,入力シート!S84)&gt;=3000000),"3",AND(入力シート!BC15="100％",SUM(入力シート!N18,入力シート!O42,入力シート!S84)&lt;3000000),"4")</f>
        <v>2</v>
      </c>
      <c r="BH66" s="31" t="s">
        <v>231</v>
      </c>
    </row>
    <row r="67" spans="2:60" ht="17.25" customHeight="1" thickBot="1">
      <c r="C67" s="71"/>
      <c r="D67" s="71"/>
      <c r="E67" s="71"/>
      <c r="F67" s="71"/>
      <c r="G67" s="71"/>
      <c r="H67" s="71"/>
      <c r="I67" s="71"/>
      <c r="J67" s="71"/>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2"/>
      <c r="AV67" s="72"/>
      <c r="AW67" s="72"/>
      <c r="AX67" s="72"/>
      <c r="AY67" s="72"/>
      <c r="AZ67" s="72"/>
      <c r="BA67" s="72"/>
    </row>
    <row r="68" spans="2:60" ht="15" customHeight="1" thickBot="1">
      <c r="B68" s="33" t="s">
        <v>232</v>
      </c>
      <c r="T68" s="73"/>
      <c r="U68" s="73"/>
      <c r="V68" s="73"/>
      <c r="W68" s="73"/>
      <c r="X68" s="530" t="s">
        <v>233</v>
      </c>
      <c r="Y68" s="528"/>
      <c r="Z68" s="528"/>
      <c r="AA68" s="528"/>
      <c r="AB68" s="527" t="str">
        <f>IF(入力シート!T13=0,"0",入力シート!T13)</f>
        <v>0</v>
      </c>
      <c r="AC68" s="528"/>
      <c r="AD68" s="74" t="s">
        <v>234</v>
      </c>
      <c r="AE68" s="75"/>
      <c r="AF68" s="509" t="s">
        <v>235</v>
      </c>
      <c r="AG68" s="509"/>
      <c r="AH68" s="509"/>
      <c r="AI68" s="509"/>
      <c r="AJ68" s="508" t="str">
        <f>IF(入力シート!T14=0,"0",入力シート!T14)</f>
        <v>0</v>
      </c>
      <c r="AK68" s="509"/>
      <c r="AL68" s="76" t="s">
        <v>234</v>
      </c>
      <c r="AM68" s="76"/>
      <c r="AN68" s="508" t="s">
        <v>236</v>
      </c>
      <c r="AO68" s="509"/>
      <c r="AP68" s="509"/>
      <c r="AQ68" s="509"/>
      <c r="AR68" s="509"/>
      <c r="AS68" s="509"/>
      <c r="AT68" s="509"/>
      <c r="AU68" s="509"/>
      <c r="AV68" s="509"/>
      <c r="AW68" s="509"/>
      <c r="AX68" s="509"/>
      <c r="AY68" s="527" t="str">
        <f>IF(入力シート!AI14=0,"0",入力シート!AI14)</f>
        <v>0</v>
      </c>
      <c r="AZ68" s="528"/>
      <c r="BA68" s="77" t="s">
        <v>234</v>
      </c>
    </row>
    <row r="69" spans="2:60" ht="15" customHeight="1" thickBot="1">
      <c r="T69" s="73"/>
      <c r="U69" s="73"/>
      <c r="V69" s="73"/>
      <c r="W69" s="73"/>
      <c r="X69" s="34"/>
      <c r="Y69" s="34"/>
      <c r="Z69" s="34"/>
      <c r="AA69" s="34"/>
      <c r="AB69" s="34"/>
      <c r="AC69" s="34"/>
      <c r="AE69" s="73"/>
      <c r="AF69" s="531" t="s">
        <v>237</v>
      </c>
      <c r="AG69" s="509"/>
      <c r="AH69" s="509"/>
      <c r="AI69" s="509"/>
      <c r="AJ69" s="509"/>
      <c r="AK69" s="509"/>
      <c r="AL69" s="509"/>
      <c r="AM69" s="509"/>
      <c r="AN69" s="509"/>
      <c r="AO69" s="509"/>
      <c r="AP69" s="509"/>
      <c r="AQ69" s="509"/>
      <c r="AR69" s="509"/>
      <c r="AS69" s="509"/>
      <c r="AT69" s="509"/>
      <c r="AU69" s="509"/>
      <c r="AV69" s="509"/>
      <c r="AW69" s="509"/>
      <c r="AX69" s="509"/>
      <c r="AY69" s="527" t="str">
        <f>IF(入力シート!T15=0,"0",入力シート!T15)</f>
        <v>0</v>
      </c>
      <c r="AZ69" s="528"/>
      <c r="BA69" s="77" t="s">
        <v>234</v>
      </c>
    </row>
    <row r="70" spans="2:60" ht="4.5" customHeight="1"/>
    <row r="71" spans="2:60" ht="13.5" customHeight="1">
      <c r="C71" s="564" t="s">
        <v>238</v>
      </c>
      <c r="D71" s="564"/>
      <c r="E71" s="564"/>
      <c r="F71" s="564"/>
      <c r="G71" s="564"/>
      <c r="H71" s="564"/>
      <c r="I71" s="564"/>
      <c r="J71" s="564"/>
      <c r="K71" s="564"/>
      <c r="L71" s="564"/>
      <c r="M71" s="564"/>
      <c r="N71" s="564"/>
      <c r="O71" s="564"/>
      <c r="P71" s="564"/>
      <c r="Q71" s="564"/>
      <c r="R71" s="564"/>
      <c r="S71" s="564"/>
      <c r="T71" s="564"/>
      <c r="U71" s="564"/>
      <c r="V71" s="564"/>
      <c r="W71" s="564"/>
      <c r="X71" s="564"/>
      <c r="Y71" s="564"/>
      <c r="Z71" s="564"/>
      <c r="AA71" s="564"/>
      <c r="AB71" s="564"/>
      <c r="AC71" s="564"/>
      <c r="AD71" s="564"/>
      <c r="AE71" s="564"/>
      <c r="AF71" s="564"/>
      <c r="AG71" s="564"/>
      <c r="AH71" s="564"/>
      <c r="AI71" s="564"/>
      <c r="AJ71" s="564"/>
      <c r="AK71" s="564"/>
      <c r="AL71" s="564"/>
      <c r="AM71" s="564"/>
      <c r="AN71" s="564"/>
      <c r="AO71" s="564"/>
      <c r="AP71" s="564"/>
      <c r="AQ71" s="564"/>
      <c r="AR71" s="564"/>
      <c r="AS71" s="564"/>
      <c r="AT71" s="564"/>
      <c r="AU71" s="564"/>
      <c r="AV71" s="564"/>
      <c r="AW71" s="564"/>
      <c r="AX71" s="564"/>
      <c r="AY71" s="564"/>
      <c r="AZ71" s="564"/>
      <c r="BA71" s="564"/>
      <c r="BB71" s="564"/>
    </row>
    <row r="72" spans="2:60" ht="4.5" customHeight="1"/>
    <row r="73" spans="2:60" ht="5.25" customHeight="1">
      <c r="C73" s="71"/>
      <c r="D73" s="71"/>
      <c r="E73" s="71"/>
      <c r="F73" s="71"/>
      <c r="G73" s="71"/>
      <c r="H73" s="71"/>
      <c r="I73" s="71"/>
      <c r="J73" s="71"/>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2"/>
      <c r="BA73" s="72"/>
    </row>
    <row r="74" spans="2:60" ht="4.5" customHeight="1"/>
    <row r="75" spans="2:60" ht="15" customHeight="1">
      <c r="B75" s="31" t="s">
        <v>239</v>
      </c>
    </row>
    <row r="76" spans="2:60" ht="4.5" customHeight="1" thickBot="1"/>
    <row r="77" spans="2:60" ht="50.1" customHeight="1">
      <c r="C77" s="555" t="s">
        <v>240</v>
      </c>
      <c r="D77" s="556"/>
      <c r="E77" s="556"/>
      <c r="F77" s="556"/>
      <c r="G77" s="556"/>
      <c r="H77" s="556"/>
      <c r="I77" s="556"/>
      <c r="J77" s="556"/>
      <c r="K77" s="556"/>
      <c r="L77" s="556"/>
      <c r="M77" s="557">
        <f>入力シート!L106</f>
        <v>0</v>
      </c>
      <c r="N77" s="557"/>
      <c r="O77" s="557"/>
      <c r="P77" s="557"/>
      <c r="Q77" s="557"/>
      <c r="R77" s="557"/>
      <c r="S77" s="557"/>
      <c r="T77" s="557"/>
      <c r="U77" s="557"/>
      <c r="V77" s="557"/>
      <c r="W77" s="557"/>
      <c r="X77" s="557"/>
      <c r="Y77" s="557"/>
      <c r="Z77" s="557"/>
      <c r="AA77" s="557"/>
      <c r="AB77" s="557"/>
      <c r="AC77" s="557"/>
      <c r="AD77" s="557"/>
      <c r="AE77" s="557"/>
      <c r="AF77" s="557"/>
      <c r="AG77" s="557"/>
      <c r="AH77" s="557"/>
      <c r="AI77" s="557"/>
      <c r="AJ77" s="557"/>
      <c r="AK77" s="557"/>
      <c r="AL77" s="557"/>
      <c r="AM77" s="557"/>
      <c r="AN77" s="557"/>
      <c r="AO77" s="557"/>
      <c r="AP77" s="557"/>
      <c r="AQ77" s="557"/>
      <c r="AR77" s="557"/>
      <c r="AS77" s="557"/>
      <c r="AT77" s="557"/>
      <c r="AU77" s="557"/>
      <c r="AV77" s="557"/>
      <c r="AW77" s="557"/>
      <c r="AX77" s="557"/>
      <c r="AY77" s="557"/>
      <c r="AZ77" s="557"/>
      <c r="BA77" s="558"/>
    </row>
    <row r="78" spans="2:60" ht="50.1" customHeight="1" thickBot="1">
      <c r="C78" s="559" t="s">
        <v>241</v>
      </c>
      <c r="D78" s="560"/>
      <c r="E78" s="560"/>
      <c r="F78" s="560"/>
      <c r="G78" s="560"/>
      <c r="H78" s="560"/>
      <c r="I78" s="560"/>
      <c r="J78" s="560"/>
      <c r="K78" s="560"/>
      <c r="L78" s="560"/>
      <c r="M78" s="561">
        <f>入力シート!L107</f>
        <v>0</v>
      </c>
      <c r="N78" s="561"/>
      <c r="O78" s="561"/>
      <c r="P78" s="561"/>
      <c r="Q78" s="561"/>
      <c r="R78" s="561"/>
      <c r="S78" s="561"/>
      <c r="T78" s="561"/>
      <c r="U78" s="561"/>
      <c r="V78" s="561"/>
      <c r="W78" s="561"/>
      <c r="X78" s="561"/>
      <c r="Y78" s="561"/>
      <c r="Z78" s="561"/>
      <c r="AA78" s="561"/>
      <c r="AB78" s="561"/>
      <c r="AC78" s="561"/>
      <c r="AD78" s="561"/>
      <c r="AE78" s="561"/>
      <c r="AF78" s="561"/>
      <c r="AG78" s="561"/>
      <c r="AH78" s="561"/>
      <c r="AI78" s="561"/>
      <c r="AJ78" s="561"/>
      <c r="AK78" s="561"/>
      <c r="AL78" s="561"/>
      <c r="AM78" s="561"/>
      <c r="AN78" s="561"/>
      <c r="AO78" s="561"/>
      <c r="AP78" s="561"/>
      <c r="AQ78" s="561"/>
      <c r="AR78" s="561"/>
      <c r="AS78" s="561"/>
      <c r="AT78" s="561"/>
      <c r="AU78" s="561"/>
      <c r="AV78" s="561"/>
      <c r="AW78" s="561"/>
      <c r="AX78" s="561"/>
      <c r="AY78" s="561"/>
      <c r="AZ78" s="561"/>
      <c r="BA78" s="562"/>
    </row>
    <row r="79" spans="2:60" ht="6.75" customHeight="1"/>
    <row r="80" spans="2:60" ht="15" customHeight="1">
      <c r="B80" s="31" t="s">
        <v>242</v>
      </c>
    </row>
    <row r="81" spans="2:53" ht="5.25" customHeight="1" thickBot="1"/>
    <row r="82" spans="2:53" ht="15.95" customHeight="1">
      <c r="C82" s="489" t="s">
        <v>243</v>
      </c>
      <c r="D82" s="490"/>
      <c r="E82" s="490"/>
      <c r="F82" s="490"/>
      <c r="G82" s="490"/>
      <c r="H82" s="490"/>
      <c r="I82" s="490"/>
      <c r="J82" s="490"/>
      <c r="K82" s="490"/>
      <c r="L82" s="490"/>
      <c r="M82" s="490"/>
      <c r="N82" s="490"/>
      <c r="O82" s="490"/>
      <c r="P82" s="490"/>
      <c r="Q82" s="490"/>
      <c r="R82" s="490"/>
      <c r="S82" s="490"/>
      <c r="T82" s="490"/>
      <c r="U82" s="490"/>
      <c r="V82" s="490"/>
      <c r="W82" s="491"/>
      <c r="X82" s="490" t="s">
        <v>244</v>
      </c>
      <c r="Y82" s="490"/>
      <c r="Z82" s="490"/>
      <c r="AA82" s="490"/>
      <c r="AB82" s="490"/>
      <c r="AC82" s="490"/>
      <c r="AD82" s="490"/>
      <c r="AE82" s="490"/>
      <c r="AF82" s="490"/>
      <c r="AG82" s="490"/>
      <c r="AH82" s="490"/>
      <c r="AI82" s="490"/>
      <c r="AJ82" s="490"/>
      <c r="AK82" s="490"/>
      <c r="AL82" s="490"/>
      <c r="AM82" s="490"/>
      <c r="AN82" s="490"/>
      <c r="AO82" s="490"/>
      <c r="AP82" s="490"/>
      <c r="AQ82" s="490"/>
      <c r="AR82" s="563"/>
      <c r="AS82" s="489" t="s">
        <v>245</v>
      </c>
      <c r="AT82" s="490"/>
      <c r="AU82" s="490"/>
      <c r="AV82" s="490"/>
      <c r="AW82" s="490"/>
      <c r="AX82" s="490"/>
      <c r="AY82" s="490"/>
      <c r="AZ82" s="490"/>
      <c r="BA82" s="563"/>
    </row>
    <row r="83" spans="2:53" ht="15.95" customHeight="1" thickBot="1">
      <c r="C83" s="577" t="s">
        <v>246</v>
      </c>
      <c r="D83" s="578"/>
      <c r="E83" s="578"/>
      <c r="F83" s="578"/>
      <c r="G83" s="578"/>
      <c r="H83" s="578"/>
      <c r="I83" s="578"/>
      <c r="J83" s="578"/>
      <c r="K83" s="578"/>
      <c r="L83" s="578"/>
      <c r="M83" s="578"/>
      <c r="N83" s="578"/>
      <c r="O83" s="578"/>
      <c r="P83" s="579"/>
      <c r="Q83" s="578" t="s">
        <v>247</v>
      </c>
      <c r="R83" s="578"/>
      <c r="S83" s="578"/>
      <c r="T83" s="578"/>
      <c r="U83" s="578"/>
      <c r="V83" s="578"/>
      <c r="W83" s="579"/>
      <c r="X83" s="578" t="s">
        <v>246</v>
      </c>
      <c r="Y83" s="578"/>
      <c r="Z83" s="578"/>
      <c r="AA83" s="578"/>
      <c r="AB83" s="578"/>
      <c r="AC83" s="578"/>
      <c r="AD83" s="578"/>
      <c r="AE83" s="578"/>
      <c r="AF83" s="578"/>
      <c r="AG83" s="578"/>
      <c r="AH83" s="578"/>
      <c r="AI83" s="578"/>
      <c r="AJ83" s="578"/>
      <c r="AK83" s="579"/>
      <c r="AL83" s="578" t="s">
        <v>247</v>
      </c>
      <c r="AM83" s="578"/>
      <c r="AN83" s="578"/>
      <c r="AO83" s="578"/>
      <c r="AP83" s="578"/>
      <c r="AQ83" s="578"/>
      <c r="AR83" s="580"/>
      <c r="AS83" s="581"/>
      <c r="AT83" s="582"/>
      <c r="AU83" s="582"/>
      <c r="AV83" s="582"/>
      <c r="AW83" s="582"/>
      <c r="AX83" s="582"/>
      <c r="AY83" s="582"/>
      <c r="AZ83" s="582"/>
      <c r="BA83" s="583"/>
    </row>
    <row r="84" spans="2:53" ht="17.100000000000001" customHeight="1">
      <c r="C84" s="600" t="s">
        <v>248</v>
      </c>
      <c r="D84" s="603" t="s">
        <v>249</v>
      </c>
      <c r="E84" s="604"/>
      <c r="F84" s="604"/>
      <c r="G84" s="604"/>
      <c r="H84" s="604"/>
      <c r="I84" s="604"/>
      <c r="J84" s="604"/>
      <c r="K84" s="604"/>
      <c r="L84" s="604"/>
      <c r="M84" s="604"/>
      <c r="N84" s="604"/>
      <c r="O84" s="604"/>
      <c r="P84" s="605"/>
      <c r="Q84" s="606">
        <f>AA66</f>
        <v>0</v>
      </c>
      <c r="R84" s="606"/>
      <c r="S84" s="606"/>
      <c r="T84" s="606"/>
      <c r="U84" s="606"/>
      <c r="V84" s="606"/>
      <c r="W84" s="607"/>
      <c r="X84" s="604" t="s">
        <v>250</v>
      </c>
      <c r="Y84" s="604"/>
      <c r="Z84" s="604"/>
      <c r="AA84" s="604"/>
      <c r="AB84" s="604"/>
      <c r="AC84" s="604"/>
      <c r="AD84" s="604"/>
      <c r="AE84" s="604"/>
      <c r="AF84" s="604"/>
      <c r="AG84" s="604"/>
      <c r="AH84" s="604"/>
      <c r="AI84" s="604"/>
      <c r="AJ84" s="604"/>
      <c r="AK84" s="605"/>
      <c r="AL84" s="606">
        <f>SUM(M9:P28)</f>
        <v>0</v>
      </c>
      <c r="AM84" s="606"/>
      <c r="AN84" s="606"/>
      <c r="AO84" s="606"/>
      <c r="AP84" s="606"/>
      <c r="AQ84" s="606"/>
      <c r="AR84" s="608"/>
      <c r="AS84" s="584"/>
      <c r="AT84" s="585"/>
      <c r="AU84" s="585"/>
      <c r="AV84" s="585"/>
      <c r="AW84" s="585"/>
      <c r="AX84" s="585"/>
      <c r="AY84" s="585"/>
      <c r="AZ84" s="585"/>
      <c r="BA84" s="586"/>
    </row>
    <row r="85" spans="2:53" ht="17.100000000000001" customHeight="1">
      <c r="C85" s="601"/>
      <c r="D85" s="609" t="s">
        <v>251</v>
      </c>
      <c r="E85" s="592"/>
      <c r="F85" s="592"/>
      <c r="G85" s="592"/>
      <c r="H85" s="592"/>
      <c r="I85" s="592"/>
      <c r="J85" s="592"/>
      <c r="K85" s="592"/>
      <c r="L85" s="592"/>
      <c r="M85" s="592"/>
      <c r="N85" s="592"/>
      <c r="O85" s="592"/>
      <c r="P85" s="593"/>
      <c r="Q85" s="590">
        <f>AE66</f>
        <v>0</v>
      </c>
      <c r="R85" s="590"/>
      <c r="S85" s="590"/>
      <c r="T85" s="590"/>
      <c r="U85" s="590"/>
      <c r="V85" s="590"/>
      <c r="W85" s="591"/>
      <c r="X85" s="592" t="s">
        <v>252</v>
      </c>
      <c r="Y85" s="592"/>
      <c r="Z85" s="592"/>
      <c r="AA85" s="592"/>
      <c r="AB85" s="592"/>
      <c r="AC85" s="592"/>
      <c r="AD85" s="592"/>
      <c r="AE85" s="592"/>
      <c r="AF85" s="592"/>
      <c r="AG85" s="592"/>
      <c r="AH85" s="592"/>
      <c r="AI85" s="592"/>
      <c r="AJ85" s="592"/>
      <c r="AK85" s="610"/>
      <c r="AL85" s="590">
        <f>SUM(M31:P51)</f>
        <v>0</v>
      </c>
      <c r="AM85" s="590"/>
      <c r="AN85" s="590"/>
      <c r="AO85" s="590"/>
      <c r="AP85" s="590"/>
      <c r="AQ85" s="590"/>
      <c r="AR85" s="594"/>
      <c r="AS85" s="584"/>
      <c r="AT85" s="585"/>
      <c r="AU85" s="585"/>
      <c r="AV85" s="585"/>
      <c r="AW85" s="585"/>
      <c r="AX85" s="585"/>
      <c r="AY85" s="585"/>
      <c r="AZ85" s="585"/>
      <c r="BA85" s="586"/>
    </row>
    <row r="86" spans="2:53" ht="17.100000000000001" customHeight="1">
      <c r="C86" s="601"/>
      <c r="D86" s="609" t="s">
        <v>253</v>
      </c>
      <c r="E86" s="592"/>
      <c r="F86" s="592"/>
      <c r="G86" s="592"/>
      <c r="H86" s="592"/>
      <c r="I86" s="592"/>
      <c r="J86" s="592"/>
      <c r="K86" s="592"/>
      <c r="L86" s="592"/>
      <c r="M86" s="592"/>
      <c r="N86" s="592"/>
      <c r="O86" s="592"/>
      <c r="P86" s="593"/>
      <c r="Q86" s="590">
        <f>AI66</f>
        <v>0</v>
      </c>
      <c r="R86" s="590"/>
      <c r="S86" s="590"/>
      <c r="T86" s="590"/>
      <c r="U86" s="590"/>
      <c r="V86" s="590"/>
      <c r="W86" s="591"/>
      <c r="X86" s="592" t="s">
        <v>254</v>
      </c>
      <c r="Y86" s="592"/>
      <c r="Z86" s="592"/>
      <c r="AA86" s="592"/>
      <c r="AB86" s="592"/>
      <c r="AC86" s="592"/>
      <c r="AD86" s="592"/>
      <c r="AE86" s="592"/>
      <c r="AF86" s="592"/>
      <c r="AG86" s="592"/>
      <c r="AH86" s="592"/>
      <c r="AI86" s="592"/>
      <c r="AJ86" s="592"/>
      <c r="AK86" s="593"/>
      <c r="AL86" s="590">
        <f>SUM(M54:P64)</f>
        <v>0</v>
      </c>
      <c r="AM86" s="590"/>
      <c r="AN86" s="590"/>
      <c r="AO86" s="590"/>
      <c r="AP86" s="590"/>
      <c r="AQ86" s="590"/>
      <c r="AR86" s="594"/>
      <c r="AS86" s="584"/>
      <c r="AT86" s="585"/>
      <c r="AU86" s="585"/>
      <c r="AV86" s="585"/>
      <c r="AW86" s="585"/>
      <c r="AX86" s="585"/>
      <c r="AY86" s="585"/>
      <c r="AZ86" s="585"/>
      <c r="BA86" s="586"/>
    </row>
    <row r="87" spans="2:53" ht="17.100000000000001" customHeight="1" thickBot="1">
      <c r="C87" s="602"/>
      <c r="D87" s="614"/>
      <c r="E87" s="612"/>
      <c r="F87" s="612"/>
      <c r="G87" s="612"/>
      <c r="H87" s="612"/>
      <c r="I87" s="612"/>
      <c r="J87" s="612"/>
      <c r="K87" s="612"/>
      <c r="L87" s="612"/>
      <c r="M87" s="612"/>
      <c r="N87" s="612"/>
      <c r="O87" s="612"/>
      <c r="P87" s="613"/>
      <c r="Q87" s="595"/>
      <c r="R87" s="595"/>
      <c r="S87" s="595"/>
      <c r="T87" s="595"/>
      <c r="U87" s="595"/>
      <c r="V87" s="595"/>
      <c r="W87" s="596"/>
      <c r="X87" s="597"/>
      <c r="Y87" s="597"/>
      <c r="Z87" s="597"/>
      <c r="AA87" s="597"/>
      <c r="AB87" s="597"/>
      <c r="AC87" s="597"/>
      <c r="AD87" s="597"/>
      <c r="AE87" s="597"/>
      <c r="AF87" s="597"/>
      <c r="AG87" s="597"/>
      <c r="AH87" s="597"/>
      <c r="AI87" s="597"/>
      <c r="AJ87" s="597"/>
      <c r="AK87" s="598"/>
      <c r="AL87" s="595"/>
      <c r="AM87" s="595"/>
      <c r="AN87" s="595"/>
      <c r="AO87" s="595"/>
      <c r="AP87" s="595"/>
      <c r="AQ87" s="595"/>
      <c r="AR87" s="599"/>
      <c r="AS87" s="584"/>
      <c r="AT87" s="585"/>
      <c r="AU87" s="585"/>
      <c r="AV87" s="585"/>
      <c r="AW87" s="585"/>
      <c r="AX87" s="585"/>
      <c r="AY87" s="585"/>
      <c r="AZ87" s="585"/>
      <c r="BA87" s="586"/>
    </row>
    <row r="88" spans="2:53" ht="17.100000000000001" customHeight="1">
      <c r="C88" s="627" t="s">
        <v>255</v>
      </c>
      <c r="D88" s="630" t="s">
        <v>249</v>
      </c>
      <c r="E88" s="631"/>
      <c r="F88" s="631"/>
      <c r="G88" s="631"/>
      <c r="H88" s="631"/>
      <c r="I88" s="631"/>
      <c r="J88" s="631"/>
      <c r="K88" s="631"/>
      <c r="L88" s="631"/>
      <c r="M88" s="631"/>
      <c r="N88" s="631"/>
      <c r="O88" s="631"/>
      <c r="P88" s="632"/>
      <c r="Q88" s="633"/>
      <c r="R88" s="633"/>
      <c r="S88" s="633"/>
      <c r="T88" s="633"/>
      <c r="U88" s="633"/>
      <c r="V88" s="633"/>
      <c r="W88" s="634"/>
      <c r="X88" s="631" t="s">
        <v>250</v>
      </c>
      <c r="Y88" s="631"/>
      <c r="Z88" s="631"/>
      <c r="AA88" s="631"/>
      <c r="AB88" s="631"/>
      <c r="AC88" s="631"/>
      <c r="AD88" s="631"/>
      <c r="AE88" s="631"/>
      <c r="AF88" s="631"/>
      <c r="AG88" s="631"/>
      <c r="AH88" s="631"/>
      <c r="AI88" s="631"/>
      <c r="AJ88" s="631"/>
      <c r="AK88" s="632"/>
      <c r="AL88" s="633"/>
      <c r="AM88" s="633"/>
      <c r="AN88" s="633"/>
      <c r="AO88" s="633"/>
      <c r="AP88" s="633"/>
      <c r="AQ88" s="633"/>
      <c r="AR88" s="635"/>
      <c r="AS88" s="584"/>
      <c r="AT88" s="585"/>
      <c r="AU88" s="585"/>
      <c r="AV88" s="585"/>
      <c r="AW88" s="585"/>
      <c r="AX88" s="585"/>
      <c r="AY88" s="585"/>
      <c r="AZ88" s="585"/>
      <c r="BA88" s="586"/>
    </row>
    <row r="89" spans="2:53" ht="17.100000000000001" customHeight="1">
      <c r="C89" s="628"/>
      <c r="D89" s="636" t="s">
        <v>251</v>
      </c>
      <c r="E89" s="619"/>
      <c r="F89" s="619"/>
      <c r="G89" s="619"/>
      <c r="H89" s="619"/>
      <c r="I89" s="619"/>
      <c r="J89" s="619"/>
      <c r="K89" s="619"/>
      <c r="L89" s="619"/>
      <c r="M89" s="619"/>
      <c r="N89" s="619"/>
      <c r="O89" s="619"/>
      <c r="P89" s="620"/>
      <c r="Q89" s="617"/>
      <c r="R89" s="617"/>
      <c r="S89" s="617"/>
      <c r="T89" s="617"/>
      <c r="U89" s="617"/>
      <c r="V89" s="617"/>
      <c r="W89" s="618"/>
      <c r="X89" s="619" t="s">
        <v>252</v>
      </c>
      <c r="Y89" s="619"/>
      <c r="Z89" s="619"/>
      <c r="AA89" s="619"/>
      <c r="AB89" s="619"/>
      <c r="AC89" s="619"/>
      <c r="AD89" s="619"/>
      <c r="AE89" s="619"/>
      <c r="AF89" s="619"/>
      <c r="AG89" s="619"/>
      <c r="AH89" s="619"/>
      <c r="AI89" s="619"/>
      <c r="AJ89" s="619"/>
      <c r="AK89" s="620"/>
      <c r="AL89" s="617"/>
      <c r="AM89" s="617"/>
      <c r="AN89" s="617"/>
      <c r="AO89" s="617"/>
      <c r="AP89" s="617"/>
      <c r="AQ89" s="617"/>
      <c r="AR89" s="621"/>
      <c r="AS89" s="584"/>
      <c r="AT89" s="585"/>
      <c r="AU89" s="585"/>
      <c r="AV89" s="585"/>
      <c r="AW89" s="585"/>
      <c r="AX89" s="585"/>
      <c r="AY89" s="585"/>
      <c r="AZ89" s="585"/>
      <c r="BA89" s="586"/>
    </row>
    <row r="90" spans="2:53" ht="17.100000000000001" customHeight="1">
      <c r="C90" s="628"/>
      <c r="D90" s="636" t="s">
        <v>253</v>
      </c>
      <c r="E90" s="619"/>
      <c r="F90" s="619"/>
      <c r="G90" s="619"/>
      <c r="H90" s="619"/>
      <c r="I90" s="619"/>
      <c r="J90" s="619"/>
      <c r="K90" s="619"/>
      <c r="L90" s="619"/>
      <c r="M90" s="619"/>
      <c r="N90" s="619"/>
      <c r="O90" s="619"/>
      <c r="P90" s="620"/>
      <c r="Q90" s="617"/>
      <c r="R90" s="617"/>
      <c r="S90" s="617"/>
      <c r="T90" s="617"/>
      <c r="U90" s="617"/>
      <c r="V90" s="617"/>
      <c r="W90" s="618"/>
      <c r="X90" s="619" t="s">
        <v>254</v>
      </c>
      <c r="Y90" s="619"/>
      <c r="Z90" s="619"/>
      <c r="AA90" s="619"/>
      <c r="AB90" s="619"/>
      <c r="AC90" s="619"/>
      <c r="AD90" s="619"/>
      <c r="AE90" s="619"/>
      <c r="AF90" s="619"/>
      <c r="AG90" s="619"/>
      <c r="AH90" s="619"/>
      <c r="AI90" s="619"/>
      <c r="AJ90" s="619"/>
      <c r="AK90" s="620"/>
      <c r="AL90" s="617"/>
      <c r="AM90" s="617"/>
      <c r="AN90" s="617"/>
      <c r="AO90" s="617"/>
      <c r="AP90" s="617"/>
      <c r="AQ90" s="617"/>
      <c r="AR90" s="621"/>
      <c r="AS90" s="584"/>
      <c r="AT90" s="585"/>
      <c r="AU90" s="585"/>
      <c r="AV90" s="585"/>
      <c r="AW90" s="585"/>
      <c r="AX90" s="585"/>
      <c r="AY90" s="585"/>
      <c r="AZ90" s="585"/>
      <c r="BA90" s="586"/>
    </row>
    <row r="91" spans="2:53" ht="17.100000000000001" customHeight="1" thickBot="1">
      <c r="C91" s="629"/>
      <c r="D91" s="78"/>
      <c r="E91" s="78"/>
      <c r="F91" s="78"/>
      <c r="G91" s="78"/>
      <c r="H91" s="78"/>
      <c r="I91" s="78"/>
      <c r="J91" s="78"/>
      <c r="K91" s="78"/>
      <c r="L91" s="78"/>
      <c r="M91" s="78"/>
      <c r="N91" s="78"/>
      <c r="O91" s="78"/>
      <c r="P91" s="79"/>
      <c r="Q91" s="622"/>
      <c r="R91" s="622"/>
      <c r="S91" s="622"/>
      <c r="T91" s="622"/>
      <c r="U91" s="622"/>
      <c r="V91" s="622"/>
      <c r="W91" s="623"/>
      <c r="X91" s="624"/>
      <c r="Y91" s="624"/>
      <c r="Z91" s="624"/>
      <c r="AA91" s="624"/>
      <c r="AB91" s="624"/>
      <c r="AC91" s="624"/>
      <c r="AD91" s="624"/>
      <c r="AE91" s="624"/>
      <c r="AF91" s="624"/>
      <c r="AG91" s="624"/>
      <c r="AH91" s="624"/>
      <c r="AI91" s="624"/>
      <c r="AJ91" s="624"/>
      <c r="AK91" s="625"/>
      <c r="AL91" s="622"/>
      <c r="AM91" s="622"/>
      <c r="AN91" s="622"/>
      <c r="AO91" s="622"/>
      <c r="AP91" s="622"/>
      <c r="AQ91" s="622"/>
      <c r="AR91" s="626"/>
      <c r="AS91" s="587"/>
      <c r="AT91" s="588"/>
      <c r="AU91" s="588"/>
      <c r="AV91" s="588"/>
      <c r="AW91" s="588"/>
      <c r="AX91" s="588"/>
      <c r="AY91" s="588"/>
      <c r="AZ91" s="588"/>
      <c r="BA91" s="589"/>
    </row>
    <row r="92" spans="2:53" ht="15.95" customHeight="1" thickBot="1">
      <c r="C92" s="611" t="s">
        <v>256</v>
      </c>
      <c r="D92" s="612"/>
      <c r="E92" s="612"/>
      <c r="F92" s="612"/>
      <c r="G92" s="612"/>
      <c r="H92" s="612"/>
      <c r="I92" s="612"/>
      <c r="J92" s="612"/>
      <c r="K92" s="612"/>
      <c r="L92" s="612"/>
      <c r="M92" s="612"/>
      <c r="N92" s="612"/>
      <c r="O92" s="612"/>
      <c r="P92" s="613"/>
      <c r="Q92" s="595">
        <f>SUM(Q84:W87)</f>
        <v>0</v>
      </c>
      <c r="R92" s="595"/>
      <c r="S92" s="595"/>
      <c r="T92" s="595"/>
      <c r="U92" s="595"/>
      <c r="V92" s="595"/>
      <c r="W92" s="596"/>
      <c r="X92" s="612" t="s">
        <v>257</v>
      </c>
      <c r="Y92" s="612"/>
      <c r="Z92" s="612"/>
      <c r="AA92" s="612"/>
      <c r="AB92" s="612"/>
      <c r="AC92" s="612"/>
      <c r="AD92" s="612"/>
      <c r="AE92" s="612"/>
      <c r="AF92" s="612"/>
      <c r="AG92" s="612"/>
      <c r="AH92" s="612"/>
      <c r="AI92" s="612"/>
      <c r="AJ92" s="612"/>
      <c r="AK92" s="613"/>
      <c r="AL92" s="595">
        <f>SUM(AL84:AR87)</f>
        <v>0</v>
      </c>
      <c r="AM92" s="595"/>
      <c r="AN92" s="595"/>
      <c r="AO92" s="595"/>
      <c r="AP92" s="595"/>
      <c r="AQ92" s="595"/>
      <c r="AR92" s="599"/>
      <c r="AS92" s="595">
        <f>Q92-AL92</f>
        <v>0</v>
      </c>
      <c r="AT92" s="595"/>
      <c r="AU92" s="595"/>
      <c r="AV92" s="595"/>
      <c r="AW92" s="595"/>
      <c r="AX92" s="595"/>
      <c r="AY92" s="595"/>
      <c r="AZ92" s="595"/>
      <c r="BA92" s="599"/>
    </row>
    <row r="93" spans="2:53" ht="5.25" customHeight="1">
      <c r="C93" s="71"/>
      <c r="D93" s="71"/>
      <c r="E93" s="71"/>
      <c r="F93" s="71"/>
      <c r="G93" s="71"/>
      <c r="H93" s="71"/>
      <c r="I93" s="71"/>
      <c r="J93" s="71"/>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c r="AS93" s="72"/>
      <c r="AT93" s="72"/>
      <c r="AU93" s="72"/>
      <c r="AV93" s="72"/>
      <c r="AW93" s="72"/>
      <c r="AX93" s="72"/>
      <c r="AY93" s="72"/>
      <c r="AZ93" s="72"/>
      <c r="BA93" s="72"/>
    </row>
    <row r="94" spans="2:53" ht="15" customHeight="1">
      <c r="B94" s="31" t="s">
        <v>258</v>
      </c>
    </row>
    <row r="95" spans="2:53" ht="4.5" customHeight="1" thickBot="1"/>
    <row r="96" spans="2:53" ht="15" customHeight="1">
      <c r="C96" s="489" t="s">
        <v>259</v>
      </c>
      <c r="D96" s="490"/>
      <c r="E96" s="490"/>
      <c r="F96" s="490"/>
      <c r="G96" s="490"/>
      <c r="H96" s="490"/>
      <c r="I96" s="490"/>
      <c r="J96" s="563"/>
      <c r="K96" s="615">
        <f>入力シート!K115</f>
        <v>0</v>
      </c>
      <c r="L96" s="615"/>
      <c r="M96" s="615"/>
      <c r="N96" s="615"/>
      <c r="O96" s="615"/>
      <c r="P96" s="615"/>
      <c r="Q96" s="615"/>
      <c r="R96" s="615"/>
      <c r="S96" s="615"/>
      <c r="T96" s="615"/>
      <c r="U96" s="615"/>
      <c r="V96" s="615"/>
      <c r="W96" s="615"/>
      <c r="X96" s="615"/>
      <c r="Y96" s="615"/>
      <c r="Z96" s="615"/>
      <c r="AA96" s="615"/>
      <c r="AB96" s="615"/>
      <c r="AC96" s="615"/>
      <c r="AD96" s="615"/>
      <c r="AE96" s="615"/>
      <c r="AF96" s="615"/>
      <c r="AG96" s="615"/>
      <c r="AH96" s="615"/>
      <c r="AI96" s="615"/>
      <c r="AJ96" s="615"/>
      <c r="AK96" s="615"/>
      <c r="AL96" s="615"/>
      <c r="AM96" s="615"/>
      <c r="AN96" s="615"/>
      <c r="AO96" s="615"/>
      <c r="AP96" s="615"/>
      <c r="AQ96" s="615"/>
      <c r="AR96" s="615"/>
      <c r="AS96" s="615"/>
      <c r="AT96" s="615"/>
      <c r="AU96" s="615"/>
      <c r="AV96" s="615"/>
      <c r="AW96" s="615"/>
      <c r="AX96" s="615"/>
      <c r="AY96" s="615"/>
      <c r="AZ96" s="615"/>
      <c r="BA96" s="616"/>
    </row>
    <row r="97" spans="3:53" ht="15" customHeight="1" thickBot="1">
      <c r="C97" s="611" t="s">
        <v>260</v>
      </c>
      <c r="D97" s="612"/>
      <c r="E97" s="612"/>
      <c r="F97" s="612"/>
      <c r="G97" s="612"/>
      <c r="H97" s="612"/>
      <c r="I97" s="612"/>
      <c r="J97" s="637"/>
      <c r="K97" s="86" t="str">
        <f>入力シート!K116</f>
        <v>〒</v>
      </c>
      <c r="L97" s="646">
        <f>入力シート!L116</f>
        <v>0</v>
      </c>
      <c r="M97" s="646"/>
      <c r="N97" s="646"/>
      <c r="O97" s="646"/>
      <c r="P97" s="646"/>
      <c r="Q97" s="646"/>
      <c r="R97" s="646"/>
      <c r="S97" s="646"/>
      <c r="T97" s="646"/>
      <c r="U97" s="646"/>
      <c r="V97" s="646"/>
      <c r="W97" s="646"/>
      <c r="X97" s="646"/>
      <c r="Y97" s="646"/>
      <c r="Z97" s="646"/>
      <c r="AA97" s="646"/>
      <c r="AB97" s="646"/>
      <c r="AC97" s="646"/>
      <c r="AD97" s="646"/>
      <c r="AE97" s="646"/>
      <c r="AF97" s="646"/>
      <c r="AG97" s="646"/>
      <c r="AH97" s="646"/>
      <c r="AI97" s="646"/>
      <c r="AJ97" s="646"/>
      <c r="AK97" s="646"/>
      <c r="AL97" s="646"/>
      <c r="AM97" s="646"/>
      <c r="AN97" s="646"/>
      <c r="AO97" s="646"/>
      <c r="AP97" s="646"/>
      <c r="AQ97" s="646"/>
      <c r="AR97" s="646"/>
      <c r="AS97" s="646"/>
      <c r="AT97" s="646"/>
      <c r="AU97" s="646"/>
      <c r="AV97" s="646"/>
      <c r="AW97" s="646"/>
      <c r="AX97" s="646"/>
      <c r="AY97" s="646"/>
      <c r="AZ97" s="646"/>
      <c r="BA97" s="647"/>
    </row>
    <row r="98" spans="3:53" ht="15" customHeight="1">
      <c r="C98" s="638"/>
      <c r="D98" s="639"/>
      <c r="E98" s="639"/>
      <c r="F98" s="639"/>
      <c r="G98" s="639"/>
      <c r="H98" s="639"/>
      <c r="I98" s="639"/>
      <c r="J98" s="640"/>
      <c r="K98" s="641" t="s">
        <v>261</v>
      </c>
      <c r="L98" s="642"/>
      <c r="M98" s="642"/>
      <c r="N98" s="642"/>
      <c r="O98" s="642"/>
      <c r="P98" s="642"/>
      <c r="Q98" s="642"/>
      <c r="R98" s="643"/>
      <c r="S98" s="644" t="s">
        <v>262</v>
      </c>
      <c r="T98" s="642"/>
      <c r="U98" s="642"/>
      <c r="V98" s="642"/>
      <c r="W98" s="643"/>
      <c r="X98" s="644" t="s">
        <v>263</v>
      </c>
      <c r="Y98" s="642"/>
      <c r="Z98" s="642"/>
      <c r="AA98" s="642"/>
      <c r="AB98" s="643"/>
      <c r="AC98" s="644" t="s">
        <v>264</v>
      </c>
      <c r="AD98" s="642"/>
      <c r="AE98" s="642"/>
      <c r="AF98" s="642"/>
      <c r="AG98" s="642"/>
      <c r="AH98" s="642"/>
      <c r="AI98" s="642"/>
      <c r="AJ98" s="643"/>
      <c r="AK98" s="644" t="s">
        <v>265</v>
      </c>
      <c r="AL98" s="642"/>
      <c r="AM98" s="642"/>
      <c r="AN98" s="642"/>
      <c r="AO98" s="643"/>
      <c r="AP98" s="644" t="s">
        <v>266</v>
      </c>
      <c r="AQ98" s="642"/>
      <c r="AR98" s="642"/>
      <c r="AS98" s="642"/>
      <c r="AT98" s="643"/>
      <c r="AU98" s="642" t="s">
        <v>267</v>
      </c>
      <c r="AV98" s="642"/>
      <c r="AW98" s="642"/>
      <c r="AX98" s="642"/>
      <c r="AY98" s="642"/>
      <c r="AZ98" s="642"/>
      <c r="BA98" s="645"/>
    </row>
    <row r="99" spans="3:53" ht="15" customHeight="1">
      <c r="C99" s="473" t="s">
        <v>268</v>
      </c>
      <c r="D99" s="474"/>
      <c r="E99" s="474"/>
      <c r="F99" s="474"/>
      <c r="G99" s="474"/>
      <c r="H99" s="474"/>
      <c r="I99" s="474"/>
      <c r="J99" s="660"/>
      <c r="K99" s="661">
        <f>入力シート!K118</f>
        <v>0</v>
      </c>
      <c r="L99" s="484"/>
      <c r="M99" s="484"/>
      <c r="N99" s="484"/>
      <c r="O99" s="484"/>
      <c r="P99" s="484"/>
      <c r="Q99" s="484"/>
      <c r="R99" s="485"/>
      <c r="S99" s="483">
        <f>入力シート!S118</f>
        <v>0</v>
      </c>
      <c r="T99" s="484"/>
      <c r="U99" s="484"/>
      <c r="V99" s="484"/>
      <c r="W99" s="485"/>
      <c r="X99" s="483">
        <f>入力シート!X118</f>
        <v>0</v>
      </c>
      <c r="Y99" s="484"/>
      <c r="Z99" s="484"/>
      <c r="AA99" s="484"/>
      <c r="AB99" s="485"/>
      <c r="AC99" s="483">
        <f>入力シート!AC118</f>
        <v>0</v>
      </c>
      <c r="AD99" s="484"/>
      <c r="AE99" s="484"/>
      <c r="AF99" s="484"/>
      <c r="AG99" s="484"/>
      <c r="AH99" s="484"/>
      <c r="AI99" s="484"/>
      <c r="AJ99" s="485"/>
      <c r="AK99" s="648">
        <f>入力シート!AK118</f>
        <v>0</v>
      </c>
      <c r="AL99" s="649"/>
      <c r="AM99" s="649"/>
      <c r="AN99" s="649"/>
      <c r="AO99" s="650"/>
      <c r="AP99" s="648">
        <f>入力シート!AP118</f>
        <v>0</v>
      </c>
      <c r="AQ99" s="649"/>
      <c r="AR99" s="649"/>
      <c r="AS99" s="649"/>
      <c r="AT99" s="650"/>
      <c r="AU99" s="484">
        <f>入力シート!AU118</f>
        <v>0</v>
      </c>
      <c r="AV99" s="484"/>
      <c r="AW99" s="484"/>
      <c r="AX99" s="484"/>
      <c r="AY99" s="484"/>
      <c r="AZ99" s="484"/>
      <c r="BA99" s="651"/>
    </row>
    <row r="100" spans="3:53" ht="15" customHeight="1" thickBot="1">
      <c r="C100" s="611" t="s">
        <v>269</v>
      </c>
      <c r="D100" s="612"/>
      <c r="E100" s="612"/>
      <c r="F100" s="612"/>
      <c r="G100" s="612"/>
      <c r="H100" s="612"/>
      <c r="I100" s="612"/>
      <c r="J100" s="637"/>
      <c r="K100" s="652">
        <f>入力シート!K119</f>
        <v>0</v>
      </c>
      <c r="L100" s="653"/>
      <c r="M100" s="653"/>
      <c r="N100" s="653"/>
      <c r="O100" s="653"/>
      <c r="P100" s="653"/>
      <c r="Q100" s="653"/>
      <c r="R100" s="654"/>
      <c r="S100" s="655">
        <f>入力シート!S119</f>
        <v>0</v>
      </c>
      <c r="T100" s="653"/>
      <c r="U100" s="653"/>
      <c r="V100" s="653"/>
      <c r="W100" s="654"/>
      <c r="X100" s="655">
        <f>入力シート!X119</f>
        <v>0</v>
      </c>
      <c r="Y100" s="653"/>
      <c r="Z100" s="653"/>
      <c r="AA100" s="653"/>
      <c r="AB100" s="654"/>
      <c r="AC100" s="655">
        <f>入力シート!AC119</f>
        <v>0</v>
      </c>
      <c r="AD100" s="653"/>
      <c r="AE100" s="653"/>
      <c r="AF100" s="653"/>
      <c r="AG100" s="653"/>
      <c r="AH100" s="653"/>
      <c r="AI100" s="653"/>
      <c r="AJ100" s="654"/>
      <c r="AK100" s="656">
        <f>入力シート!AK119</f>
        <v>0</v>
      </c>
      <c r="AL100" s="657"/>
      <c r="AM100" s="657"/>
      <c r="AN100" s="657"/>
      <c r="AO100" s="658"/>
      <c r="AP100" s="656">
        <f>入力シート!AP119</f>
        <v>0</v>
      </c>
      <c r="AQ100" s="657"/>
      <c r="AR100" s="657"/>
      <c r="AS100" s="657"/>
      <c r="AT100" s="658"/>
      <c r="AU100" s="653">
        <f>入力シート!AU119</f>
        <v>0</v>
      </c>
      <c r="AV100" s="653"/>
      <c r="AW100" s="653"/>
      <c r="AX100" s="653"/>
      <c r="AY100" s="653"/>
      <c r="AZ100" s="653"/>
      <c r="BA100" s="659"/>
    </row>
  </sheetData>
  <sheetProtection sheet="1" objects="1" scenarios="1"/>
  <mergeCells count="612">
    <mergeCell ref="AP99:AT99"/>
    <mergeCell ref="AU99:BA99"/>
    <mergeCell ref="C100:J100"/>
    <mergeCell ref="K100:R100"/>
    <mergeCell ref="S100:W100"/>
    <mergeCell ref="X100:AB100"/>
    <mergeCell ref="AC100:AJ100"/>
    <mergeCell ref="AK100:AO100"/>
    <mergeCell ref="AP100:AT100"/>
    <mergeCell ref="AU100:BA100"/>
    <mergeCell ref="C99:J99"/>
    <mergeCell ref="K99:R99"/>
    <mergeCell ref="S99:W99"/>
    <mergeCell ref="X99:AB99"/>
    <mergeCell ref="AC99:AJ99"/>
    <mergeCell ref="AK99:AO99"/>
    <mergeCell ref="C97:J97"/>
    <mergeCell ref="C98:J98"/>
    <mergeCell ref="K98:R98"/>
    <mergeCell ref="S98:W98"/>
    <mergeCell ref="X98:AB98"/>
    <mergeCell ref="AC98:AJ98"/>
    <mergeCell ref="AK98:AO98"/>
    <mergeCell ref="AP98:AT98"/>
    <mergeCell ref="AU98:BA98"/>
    <mergeCell ref="L97:BA97"/>
    <mergeCell ref="C92:P92"/>
    <mergeCell ref="Q92:W92"/>
    <mergeCell ref="X92:AK92"/>
    <mergeCell ref="AL92:AR92"/>
    <mergeCell ref="AS92:BA92"/>
    <mergeCell ref="D87:P87"/>
    <mergeCell ref="C96:J96"/>
    <mergeCell ref="K96:BA96"/>
    <mergeCell ref="Q90:W90"/>
    <mergeCell ref="X90:AK90"/>
    <mergeCell ref="AL90:AR90"/>
    <mergeCell ref="Q91:W91"/>
    <mergeCell ref="X91:AK91"/>
    <mergeCell ref="AL91:AR91"/>
    <mergeCell ref="C88:C91"/>
    <mergeCell ref="D88:P88"/>
    <mergeCell ref="Q88:W88"/>
    <mergeCell ref="X88:AK88"/>
    <mergeCell ref="AL88:AR88"/>
    <mergeCell ref="D89:P89"/>
    <mergeCell ref="Q89:W89"/>
    <mergeCell ref="X89:AK89"/>
    <mergeCell ref="AL89:AR89"/>
    <mergeCell ref="D90:P90"/>
    <mergeCell ref="C83:P83"/>
    <mergeCell ref="Q83:W83"/>
    <mergeCell ref="X83:AK83"/>
    <mergeCell ref="AL83:AR83"/>
    <mergeCell ref="AS83:BA91"/>
    <mergeCell ref="Q86:W86"/>
    <mergeCell ref="X86:AK86"/>
    <mergeCell ref="AL86:AR86"/>
    <mergeCell ref="Q87:W87"/>
    <mergeCell ref="X87:AK87"/>
    <mergeCell ref="AL87:AR87"/>
    <mergeCell ref="C84:C87"/>
    <mergeCell ref="D84:P84"/>
    <mergeCell ref="Q84:W84"/>
    <mergeCell ref="X84:AK84"/>
    <mergeCell ref="AL84:AR84"/>
    <mergeCell ref="D85:P85"/>
    <mergeCell ref="Q85:W85"/>
    <mergeCell ref="X85:AK85"/>
    <mergeCell ref="AL85:AR85"/>
    <mergeCell ref="D86:P86"/>
    <mergeCell ref="AO38:BD38"/>
    <mergeCell ref="AO39:BD39"/>
    <mergeCell ref="AN58:AT58"/>
    <mergeCell ref="AA53:AD53"/>
    <mergeCell ref="C77:L77"/>
    <mergeCell ref="M77:BA77"/>
    <mergeCell ref="C78:L78"/>
    <mergeCell ref="M78:BA78"/>
    <mergeCell ref="C82:W82"/>
    <mergeCell ref="X82:AR82"/>
    <mergeCell ref="AS82:BA82"/>
    <mergeCell ref="BA55:BD55"/>
    <mergeCell ref="BA56:BD56"/>
    <mergeCell ref="AV55:AY55"/>
    <mergeCell ref="AV56:AY56"/>
    <mergeCell ref="C71:BB71"/>
    <mergeCell ref="AO41:BD41"/>
    <mergeCell ref="AM31:AN40"/>
    <mergeCell ref="AO51:BD51"/>
    <mergeCell ref="AM42:AN51"/>
    <mergeCell ref="C66:L66"/>
    <mergeCell ref="AY68:AZ68"/>
    <mergeCell ref="M65:P65"/>
    <mergeCell ref="AA65:AD65"/>
    <mergeCell ref="AM66:BD66"/>
    <mergeCell ref="AI8:AL65"/>
    <mergeCell ref="AA51:AD51"/>
    <mergeCell ref="D41:L41"/>
    <mergeCell ref="Y52:Z52"/>
    <mergeCell ref="AA52:AD52"/>
    <mergeCell ref="AM52:AP52"/>
    <mergeCell ref="M31:P31"/>
    <mergeCell ref="Y31:Z31"/>
    <mergeCell ref="Y41:Z41"/>
    <mergeCell ref="AO37:BD37"/>
    <mergeCell ref="AE41:AH41"/>
    <mergeCell ref="AE52:AH52"/>
    <mergeCell ref="AE54:AH54"/>
    <mergeCell ref="AE53:AH53"/>
    <mergeCell ref="AA45:AD45"/>
    <mergeCell ref="AE45:AH45"/>
    <mergeCell ref="AO45:BD45"/>
    <mergeCell ref="AO43:BD43"/>
    <mergeCell ref="AA50:AD50"/>
    <mergeCell ref="AE50:AH50"/>
    <mergeCell ref="AO50:BD50"/>
    <mergeCell ref="BA54:BD54"/>
    <mergeCell ref="Q65:Z65"/>
    <mergeCell ref="Q66:Z66"/>
    <mergeCell ref="AM53:AP53"/>
    <mergeCell ref="AQ53:AU53"/>
    <mergeCell ref="AA58:AD58"/>
    <mergeCell ref="AM54:AM59"/>
    <mergeCell ref="AU54:AU59"/>
    <mergeCell ref="AN59:AT59"/>
    <mergeCell ref="AA42:AD42"/>
    <mergeCell ref="AE42:AH42"/>
    <mergeCell ref="AE51:AH51"/>
    <mergeCell ref="AE44:AH44"/>
    <mergeCell ref="Y44:Z44"/>
    <mergeCell ref="AE43:AH43"/>
    <mergeCell ref="AE49:AH49"/>
    <mergeCell ref="AO49:BD49"/>
    <mergeCell ref="Y46:Z46"/>
    <mergeCell ref="AA46:AD46"/>
    <mergeCell ref="AE46:AH46"/>
    <mergeCell ref="AO46:BD46"/>
    <mergeCell ref="Y47:Z47"/>
    <mergeCell ref="AA47:AD47"/>
    <mergeCell ref="AE47:AH47"/>
    <mergeCell ref="AO47:BD47"/>
    <mergeCell ref="Y48:Z48"/>
    <mergeCell ref="AO35:BD35"/>
    <mergeCell ref="AO36:BD36"/>
    <mergeCell ref="AA43:AD43"/>
    <mergeCell ref="AE59:AH59"/>
    <mergeCell ref="AE55:AH55"/>
    <mergeCell ref="AE56:AH56"/>
    <mergeCell ref="AF69:AX69"/>
    <mergeCell ref="AV52:AZ52"/>
    <mergeCell ref="BA52:BD52"/>
    <mergeCell ref="BA53:BD53"/>
    <mergeCell ref="AE57:AH57"/>
    <mergeCell ref="AE58:AH58"/>
    <mergeCell ref="AA59:AD59"/>
    <mergeCell ref="AA54:AD54"/>
    <mergeCell ref="AA55:AD55"/>
    <mergeCell ref="AA56:AD56"/>
    <mergeCell ref="AA57:AD57"/>
    <mergeCell ref="AN55:AT55"/>
    <mergeCell ref="AN56:AT56"/>
    <mergeCell ref="AN57:AT57"/>
    <mergeCell ref="BA59:BD59"/>
    <mergeCell ref="BA57:BD57"/>
    <mergeCell ref="BA58:BD58"/>
    <mergeCell ref="AV54:AY54"/>
    <mergeCell ref="AV53:AZ53"/>
    <mergeCell ref="AY69:AZ69"/>
    <mergeCell ref="Y40:Z40"/>
    <mergeCell ref="AA40:AD40"/>
    <mergeCell ref="AE40:AH40"/>
    <mergeCell ref="AO42:BD42"/>
    <mergeCell ref="AO44:BD44"/>
    <mergeCell ref="AO40:BD40"/>
    <mergeCell ref="AQ52:AU52"/>
    <mergeCell ref="AA41:AD41"/>
    <mergeCell ref="AN54:AT54"/>
    <mergeCell ref="AZ54:AZ59"/>
    <mergeCell ref="AV59:AY59"/>
    <mergeCell ref="AV57:AY57"/>
    <mergeCell ref="AV58:AY58"/>
    <mergeCell ref="AN64:AQ64"/>
    <mergeCell ref="X68:AA68"/>
    <mergeCell ref="AB68:AC68"/>
    <mergeCell ref="AF68:AI68"/>
    <mergeCell ref="AJ68:AK68"/>
    <mergeCell ref="AE60:AH60"/>
    <mergeCell ref="AA60:AD60"/>
    <mergeCell ref="Q64:Z64"/>
    <mergeCell ref="AA44:AD44"/>
    <mergeCell ref="D65:L65"/>
    <mergeCell ref="D64:L64"/>
    <mergeCell ref="D63:L63"/>
    <mergeCell ref="D53:L53"/>
    <mergeCell ref="M53:P53"/>
    <mergeCell ref="D54:L54"/>
    <mergeCell ref="D55:L55"/>
    <mergeCell ref="D56:L56"/>
    <mergeCell ref="M59:P59"/>
    <mergeCell ref="D57:L57"/>
    <mergeCell ref="M54:P54"/>
    <mergeCell ref="M63:P63"/>
    <mergeCell ref="M60:P60"/>
    <mergeCell ref="M61:P61"/>
    <mergeCell ref="M62:P62"/>
    <mergeCell ref="D60:L60"/>
    <mergeCell ref="D61:L61"/>
    <mergeCell ref="D62:L62"/>
    <mergeCell ref="D59:L59"/>
    <mergeCell ref="M58:P58"/>
    <mergeCell ref="M55:P55"/>
    <mergeCell ref="M56:P56"/>
    <mergeCell ref="M57:P57"/>
    <mergeCell ref="D58:L58"/>
    <mergeCell ref="M66:P66"/>
    <mergeCell ref="AA66:AD66"/>
    <mergeCell ref="M64:P64"/>
    <mergeCell ref="AA64:AD64"/>
    <mergeCell ref="AN68:AX68"/>
    <mergeCell ref="AE64:AH64"/>
    <mergeCell ref="AE65:AH65"/>
    <mergeCell ref="AR61:AR64"/>
    <mergeCell ref="AS61:AV61"/>
    <mergeCell ref="AS62:AV62"/>
    <mergeCell ref="AS63:AV63"/>
    <mergeCell ref="AS64:AV64"/>
    <mergeCell ref="AE63:AH63"/>
    <mergeCell ref="AE61:AH61"/>
    <mergeCell ref="AE66:AH66"/>
    <mergeCell ref="AI66:AL66"/>
    <mergeCell ref="AN61:AQ61"/>
    <mergeCell ref="AN62:AQ62"/>
    <mergeCell ref="AA61:AD61"/>
    <mergeCell ref="AA62:AD62"/>
    <mergeCell ref="AE62:AH62"/>
    <mergeCell ref="AM61:AM64"/>
    <mergeCell ref="AA63:AD63"/>
    <mergeCell ref="AN63:AQ63"/>
    <mergeCell ref="D33:L33"/>
    <mergeCell ref="AA32:AD32"/>
    <mergeCell ref="AA33:AD33"/>
    <mergeCell ref="AE33:AH33"/>
    <mergeCell ref="AA34:AD34"/>
    <mergeCell ref="AE34:AH34"/>
    <mergeCell ref="AO33:BD33"/>
    <mergeCell ref="AO34:BD34"/>
    <mergeCell ref="AM30:AP30"/>
    <mergeCell ref="AQ30:AU30"/>
    <mergeCell ref="AV30:AZ30"/>
    <mergeCell ref="BA30:BD30"/>
    <mergeCell ref="AE32:AH32"/>
    <mergeCell ref="AE29:AH29"/>
    <mergeCell ref="Y33:Z33"/>
    <mergeCell ref="Y34:Z34"/>
    <mergeCell ref="AO31:BD31"/>
    <mergeCell ref="AO32:BD32"/>
    <mergeCell ref="M29:P29"/>
    <mergeCell ref="Q29:T29"/>
    <mergeCell ref="Y29:Z29"/>
    <mergeCell ref="AA29:AD29"/>
    <mergeCell ref="D51:L51"/>
    <mergeCell ref="M51:P51"/>
    <mergeCell ref="Y51:Z51"/>
    <mergeCell ref="Q52:T52"/>
    <mergeCell ref="M41:P41"/>
    <mergeCell ref="M27:P27"/>
    <mergeCell ref="D32:L32"/>
    <mergeCell ref="M33:P33"/>
    <mergeCell ref="D43:L43"/>
    <mergeCell ref="M43:P43"/>
    <mergeCell ref="Y43:Z43"/>
    <mergeCell ref="D42:L42"/>
    <mergeCell ref="M42:P42"/>
    <mergeCell ref="Y42:Z42"/>
    <mergeCell ref="D40:L40"/>
    <mergeCell ref="D34:L34"/>
    <mergeCell ref="M34:P34"/>
    <mergeCell ref="M52:P52"/>
    <mergeCell ref="C52:L52"/>
    <mergeCell ref="D30:L30"/>
    <mergeCell ref="M30:P30"/>
    <mergeCell ref="Q30:T30"/>
    <mergeCell ref="Y30:Z30"/>
    <mergeCell ref="Q27:S27"/>
    <mergeCell ref="B1:E1"/>
    <mergeCell ref="B2:BB2"/>
    <mergeCell ref="AA6:AL6"/>
    <mergeCell ref="C7:L7"/>
    <mergeCell ref="M7:P7"/>
    <mergeCell ref="AA7:AD7"/>
    <mergeCell ref="AE7:AH7"/>
    <mergeCell ref="AI7:AL7"/>
    <mergeCell ref="AM6:BD7"/>
    <mergeCell ref="C6:Z6"/>
    <mergeCell ref="Q7:Z7"/>
    <mergeCell ref="AQ8:BD8"/>
    <mergeCell ref="C29:L29"/>
    <mergeCell ref="C8:L8"/>
    <mergeCell ref="D27:L27"/>
    <mergeCell ref="D28:L28"/>
    <mergeCell ref="BA27:BD27"/>
    <mergeCell ref="BA28:BD28"/>
    <mergeCell ref="AM8:AP8"/>
    <mergeCell ref="M28:P28"/>
    <mergeCell ref="BA29:BD29"/>
    <mergeCell ref="AV29:AZ29"/>
    <mergeCell ref="AQ27:AU27"/>
    <mergeCell ref="AV27:AZ27"/>
    <mergeCell ref="AM29:AP29"/>
    <mergeCell ref="AQ29:AU29"/>
    <mergeCell ref="AM28:AP28"/>
    <mergeCell ref="AQ28:AU28"/>
    <mergeCell ref="AV28:AZ28"/>
    <mergeCell ref="AM27:AP27"/>
    <mergeCell ref="M21:P21"/>
    <mergeCell ref="D9:L9"/>
    <mergeCell ref="D10:L10"/>
    <mergeCell ref="D11:L11"/>
    <mergeCell ref="D12:L12"/>
    <mergeCell ref="AE28:AH28"/>
    <mergeCell ref="AA28:AD28"/>
    <mergeCell ref="AA8:AD8"/>
    <mergeCell ref="AA27:AD27"/>
    <mergeCell ref="AE8:AH8"/>
    <mergeCell ref="AE27:AH27"/>
    <mergeCell ref="M8:P8"/>
    <mergeCell ref="Y32:Z32"/>
    <mergeCell ref="AA31:AD31"/>
    <mergeCell ref="M9:P9"/>
    <mergeCell ref="M10:P10"/>
    <mergeCell ref="M11:P11"/>
    <mergeCell ref="M12:P12"/>
    <mergeCell ref="M13:P13"/>
    <mergeCell ref="M14:P14"/>
    <mergeCell ref="M15:P15"/>
    <mergeCell ref="M16:P16"/>
    <mergeCell ref="M17:P17"/>
    <mergeCell ref="M18:P18"/>
    <mergeCell ref="M19:P19"/>
    <mergeCell ref="AA30:AD30"/>
    <mergeCell ref="AE30:AH30"/>
    <mergeCell ref="M20:P20"/>
    <mergeCell ref="AE31:AH31"/>
    <mergeCell ref="AA39:AD39"/>
    <mergeCell ref="AE39:AH39"/>
    <mergeCell ref="Y38:Z38"/>
    <mergeCell ref="AE38:AH38"/>
    <mergeCell ref="D35:L35"/>
    <mergeCell ref="M35:P35"/>
    <mergeCell ref="Y35:Z35"/>
    <mergeCell ref="AA35:AD35"/>
    <mergeCell ref="AE35:AH35"/>
    <mergeCell ref="Y37:Z37"/>
    <mergeCell ref="AA37:AD37"/>
    <mergeCell ref="AE37:AH37"/>
    <mergeCell ref="D36:L36"/>
    <mergeCell ref="M36:P36"/>
    <mergeCell ref="Y36:Z36"/>
    <mergeCell ref="AE36:AH36"/>
    <mergeCell ref="AA36:AD36"/>
    <mergeCell ref="AA38:AD38"/>
    <mergeCell ref="M38:P38"/>
    <mergeCell ref="D38:L38"/>
    <mergeCell ref="M37:P37"/>
    <mergeCell ref="D37:L37"/>
    <mergeCell ref="D39:L39"/>
    <mergeCell ref="M39:P39"/>
    <mergeCell ref="AA48:AD48"/>
    <mergeCell ref="AE48:AH48"/>
    <mergeCell ref="AO48:BD48"/>
    <mergeCell ref="Y49:Z49"/>
    <mergeCell ref="AA49:AD49"/>
    <mergeCell ref="D50:L50"/>
    <mergeCell ref="M50:P50"/>
    <mergeCell ref="D45:L45"/>
    <mergeCell ref="M45:P45"/>
    <mergeCell ref="D18:L18"/>
    <mergeCell ref="D19:L19"/>
    <mergeCell ref="D20:L20"/>
    <mergeCell ref="D21:L21"/>
    <mergeCell ref="M40:P40"/>
    <mergeCell ref="Q41:T41"/>
    <mergeCell ref="D48:L48"/>
    <mergeCell ref="M48:P48"/>
    <mergeCell ref="D49:L49"/>
    <mergeCell ref="M49:P49"/>
    <mergeCell ref="D44:L44"/>
    <mergeCell ref="M44:P44"/>
    <mergeCell ref="D47:L47"/>
    <mergeCell ref="M47:P47"/>
    <mergeCell ref="D46:L46"/>
    <mergeCell ref="M46:P46"/>
    <mergeCell ref="Q40:W40"/>
    <mergeCell ref="Q42:W42"/>
    <mergeCell ref="Q43:W43"/>
    <mergeCell ref="Q44:W44"/>
    <mergeCell ref="Q45:W45"/>
    <mergeCell ref="Q46:W46"/>
    <mergeCell ref="M32:P32"/>
    <mergeCell ref="D31:L31"/>
    <mergeCell ref="D22:L22"/>
    <mergeCell ref="D23:L23"/>
    <mergeCell ref="D24:L24"/>
    <mergeCell ref="D25:L25"/>
    <mergeCell ref="D26:L26"/>
    <mergeCell ref="M26:P26"/>
    <mergeCell ref="Q9:S9"/>
    <mergeCell ref="Q10:S10"/>
    <mergeCell ref="Q11:S11"/>
    <mergeCell ref="Q24:S24"/>
    <mergeCell ref="Q25:S25"/>
    <mergeCell ref="Q26:S26"/>
    <mergeCell ref="Q18:S18"/>
    <mergeCell ref="Q19:S19"/>
    <mergeCell ref="Q20:S20"/>
    <mergeCell ref="M22:P22"/>
    <mergeCell ref="M23:P23"/>
    <mergeCell ref="M24:P24"/>
    <mergeCell ref="M25:P25"/>
    <mergeCell ref="D13:L13"/>
    <mergeCell ref="D14:L14"/>
    <mergeCell ref="D15:L15"/>
    <mergeCell ref="D16:L16"/>
    <mergeCell ref="D17:L17"/>
    <mergeCell ref="U13:W13"/>
    <mergeCell ref="U14:W14"/>
    <mergeCell ref="U15:W15"/>
    <mergeCell ref="U16:W16"/>
    <mergeCell ref="U17:W17"/>
    <mergeCell ref="Q12:S12"/>
    <mergeCell ref="Q13:S13"/>
    <mergeCell ref="Q14:S14"/>
    <mergeCell ref="Q15:S15"/>
    <mergeCell ref="Q16:S16"/>
    <mergeCell ref="Q17:S17"/>
    <mergeCell ref="AA9:AD9"/>
    <mergeCell ref="AA10:AD10"/>
    <mergeCell ref="AA11:AD11"/>
    <mergeCell ref="AA12:AD12"/>
    <mergeCell ref="AA13:AD13"/>
    <mergeCell ref="AA14:AD14"/>
    <mergeCell ref="AA15:AD15"/>
    <mergeCell ref="AA16:AD16"/>
    <mergeCell ref="AA17:AD17"/>
    <mergeCell ref="AA20:AD20"/>
    <mergeCell ref="AA21:AD21"/>
    <mergeCell ref="AA22:AD22"/>
    <mergeCell ref="AA23:AD23"/>
    <mergeCell ref="AA24:AD24"/>
    <mergeCell ref="AA25:AD25"/>
    <mergeCell ref="Q21:S21"/>
    <mergeCell ref="Q22:S22"/>
    <mergeCell ref="Q23:S23"/>
    <mergeCell ref="Y9:Z9"/>
    <mergeCell ref="Y10:Z10"/>
    <mergeCell ref="Y11:Z11"/>
    <mergeCell ref="AA26:AD26"/>
    <mergeCell ref="AE9:AH9"/>
    <mergeCell ref="AE10:AH10"/>
    <mergeCell ref="AE11:AH11"/>
    <mergeCell ref="AE12:AH12"/>
    <mergeCell ref="AE13:AH13"/>
    <mergeCell ref="AE14:AH14"/>
    <mergeCell ref="AE15:AH15"/>
    <mergeCell ref="AE16:AH16"/>
    <mergeCell ref="AE17:AH17"/>
    <mergeCell ref="AE18:AH18"/>
    <mergeCell ref="AE19:AH19"/>
    <mergeCell ref="AE20:AH20"/>
    <mergeCell ref="AE21:AH21"/>
    <mergeCell ref="AE22:AH22"/>
    <mergeCell ref="AE23:AH23"/>
    <mergeCell ref="AE24:AH24"/>
    <mergeCell ref="AE25:AH25"/>
    <mergeCell ref="AE26:AH26"/>
    <mergeCell ref="AA18:AD18"/>
    <mergeCell ref="AA19:AD19"/>
    <mergeCell ref="AM9:AP9"/>
    <mergeCell ref="AM10:AP10"/>
    <mergeCell ref="AM11:AP11"/>
    <mergeCell ref="AM12:AP12"/>
    <mergeCell ref="AM13:AP13"/>
    <mergeCell ref="AM14:AP14"/>
    <mergeCell ref="AM15:AP15"/>
    <mergeCell ref="AM16:AP16"/>
    <mergeCell ref="AM17:AP17"/>
    <mergeCell ref="AM18:AP18"/>
    <mergeCell ref="AM19:AP19"/>
    <mergeCell ref="AM20:AP20"/>
    <mergeCell ref="AM21:AP21"/>
    <mergeCell ref="AM22:AP22"/>
    <mergeCell ref="AM23:AP23"/>
    <mergeCell ref="AM24:AP24"/>
    <mergeCell ref="AM25:AP25"/>
    <mergeCell ref="AM26:AP26"/>
    <mergeCell ref="AQ21:AU21"/>
    <mergeCell ref="AQ22:AU22"/>
    <mergeCell ref="AQ23:AU23"/>
    <mergeCell ref="AQ24:AU24"/>
    <mergeCell ref="AQ25:AU25"/>
    <mergeCell ref="AQ26:AU26"/>
    <mergeCell ref="AQ9:AU9"/>
    <mergeCell ref="AQ10:AU10"/>
    <mergeCell ref="AQ11:AU11"/>
    <mergeCell ref="AQ12:AU12"/>
    <mergeCell ref="AQ13:AU13"/>
    <mergeCell ref="AQ14:AU14"/>
    <mergeCell ref="AQ15:AU15"/>
    <mergeCell ref="AQ16:AU16"/>
    <mergeCell ref="AQ17:AU17"/>
    <mergeCell ref="AV9:AZ9"/>
    <mergeCell ref="AV10:AZ10"/>
    <mergeCell ref="AV11:AZ11"/>
    <mergeCell ref="AV12:AZ12"/>
    <mergeCell ref="AV13:AZ13"/>
    <mergeCell ref="AV14:AZ14"/>
    <mergeCell ref="AV15:AZ15"/>
    <mergeCell ref="AV16:AZ16"/>
    <mergeCell ref="AV17:AZ17"/>
    <mergeCell ref="BA9:BD9"/>
    <mergeCell ref="BA10:BD10"/>
    <mergeCell ref="BA11:BD11"/>
    <mergeCell ref="BA12:BD12"/>
    <mergeCell ref="BA13:BD13"/>
    <mergeCell ref="BA14:BD14"/>
    <mergeCell ref="BA15:BD15"/>
    <mergeCell ref="BA16:BD16"/>
    <mergeCell ref="BA17:BD17"/>
    <mergeCell ref="Q38:W38"/>
    <mergeCell ref="Q39:W39"/>
    <mergeCell ref="Y25:Z25"/>
    <mergeCell ref="BA18:BD18"/>
    <mergeCell ref="BA19:BD19"/>
    <mergeCell ref="BA20:BD20"/>
    <mergeCell ref="BA21:BD21"/>
    <mergeCell ref="BA22:BD22"/>
    <mergeCell ref="BA23:BD23"/>
    <mergeCell ref="BA24:BD24"/>
    <mergeCell ref="BA25:BD25"/>
    <mergeCell ref="BA26:BD26"/>
    <mergeCell ref="AV18:AZ18"/>
    <mergeCell ref="AV19:AZ19"/>
    <mergeCell ref="AV20:AZ20"/>
    <mergeCell ref="AV21:AZ21"/>
    <mergeCell ref="AV22:AZ22"/>
    <mergeCell ref="AV23:AZ23"/>
    <mergeCell ref="AV24:AZ24"/>
    <mergeCell ref="AV25:AZ25"/>
    <mergeCell ref="AV26:AZ26"/>
    <mergeCell ref="AQ18:AU18"/>
    <mergeCell ref="AQ19:AU19"/>
    <mergeCell ref="AQ20:AU20"/>
    <mergeCell ref="U19:W19"/>
    <mergeCell ref="U20:W20"/>
    <mergeCell ref="U21:W21"/>
    <mergeCell ref="U22:W22"/>
    <mergeCell ref="U23:W23"/>
    <mergeCell ref="U24:W24"/>
    <mergeCell ref="U25:W25"/>
    <mergeCell ref="U26:W26"/>
    <mergeCell ref="Q28:S28"/>
    <mergeCell ref="U27:W27"/>
    <mergeCell ref="U28:W28"/>
    <mergeCell ref="Q8:Z8"/>
    <mergeCell ref="Q53:Z53"/>
    <mergeCell ref="Q54:Z54"/>
    <mergeCell ref="Q55:Z55"/>
    <mergeCell ref="Q56:Z56"/>
    <mergeCell ref="Q57:Z57"/>
    <mergeCell ref="Q58:Z58"/>
    <mergeCell ref="U9:W9"/>
    <mergeCell ref="U10:W10"/>
    <mergeCell ref="U11:W11"/>
    <mergeCell ref="U12:W12"/>
    <mergeCell ref="Y27:Z27"/>
    <mergeCell ref="Y28:Z28"/>
    <mergeCell ref="Q31:W31"/>
    <mergeCell ref="Q32:W32"/>
    <mergeCell ref="Q33:W33"/>
    <mergeCell ref="Q34:W34"/>
    <mergeCell ref="Q35:W35"/>
    <mergeCell ref="Q36:W36"/>
    <mergeCell ref="Q37:W37"/>
    <mergeCell ref="Y21:Z21"/>
    <mergeCell ref="Y22:Z22"/>
    <mergeCell ref="Y23:Z23"/>
    <mergeCell ref="Y24:Z24"/>
    <mergeCell ref="Q61:Z61"/>
    <mergeCell ref="Q62:Z62"/>
    <mergeCell ref="Q63:Z63"/>
    <mergeCell ref="Y12:Z12"/>
    <mergeCell ref="Y13:Z13"/>
    <mergeCell ref="Y14:Z14"/>
    <mergeCell ref="Y15:Z15"/>
    <mergeCell ref="Y16:Z16"/>
    <mergeCell ref="Y17:Z17"/>
    <mergeCell ref="Y18:Z18"/>
    <mergeCell ref="Y19:Z19"/>
    <mergeCell ref="Y20:Z20"/>
    <mergeCell ref="Q47:W47"/>
    <mergeCell ref="Q48:W48"/>
    <mergeCell ref="Q49:W49"/>
    <mergeCell ref="Y50:Z50"/>
    <mergeCell ref="Y45:Z45"/>
    <mergeCell ref="Y39:Z39"/>
    <mergeCell ref="Y26:Z26"/>
    <mergeCell ref="Q59:Z59"/>
    <mergeCell ref="Q60:Z60"/>
    <mergeCell ref="Q50:W50"/>
    <mergeCell ref="Q51:W51"/>
    <mergeCell ref="U18:W18"/>
  </mergeCells>
  <phoneticPr fontId="7"/>
  <printOptions horizontalCentered="1"/>
  <pageMargins left="0.70866141732283472" right="0.70866141732283472" top="0.74803149606299213" bottom="0.74803149606299213" header="0.31496062992125984" footer="0.31496062992125984"/>
  <pageSetup paperSize="9" scale="3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149CD-C7BD-449E-991A-DBEEB1404A92}">
  <sheetPr>
    <tabColor rgb="FFFFFF00"/>
  </sheetPr>
  <dimension ref="A1:AI42"/>
  <sheetViews>
    <sheetView showZeros="0" view="pageBreakPreview" zoomScaleSheetLayoutView="100" workbookViewId="0"/>
  </sheetViews>
  <sheetFormatPr defaultColWidth="2.42578125" defaultRowHeight="18.75" customHeight="1"/>
  <cols>
    <col min="1" max="19" width="2.42578125" style="36"/>
    <col min="20" max="20" width="4.42578125" style="36" customWidth="1"/>
    <col min="21" max="21" width="2.42578125" style="36" customWidth="1"/>
    <col min="22" max="16384" width="2.42578125" style="36"/>
  </cols>
  <sheetData>
    <row r="1" spans="1:35" ht="18.75" customHeight="1">
      <c r="A1" s="411" t="s">
        <v>270</v>
      </c>
      <c r="B1" s="411"/>
      <c r="C1" s="411"/>
      <c r="D1" s="411"/>
      <c r="E1" s="411"/>
      <c r="F1" s="411"/>
      <c r="G1" s="411"/>
      <c r="H1" s="411"/>
      <c r="I1" s="411"/>
      <c r="J1" s="411"/>
      <c r="K1" s="411"/>
      <c r="L1" s="411"/>
      <c r="M1" s="411"/>
      <c r="N1" s="411"/>
      <c r="O1" s="411"/>
      <c r="P1" s="411"/>
      <c r="Q1" s="411"/>
      <c r="R1" s="411"/>
      <c r="S1" s="411"/>
      <c r="T1" s="411"/>
      <c r="U1" s="411"/>
      <c r="V1" s="411"/>
      <c r="W1" s="411"/>
      <c r="X1" s="411"/>
      <c r="Y1" s="411"/>
      <c r="Z1" s="411"/>
      <c r="AA1" s="411"/>
      <c r="AB1" s="411"/>
      <c r="AC1" s="411"/>
      <c r="AD1" s="411"/>
      <c r="AE1" s="670"/>
      <c r="AF1" s="670"/>
      <c r="AG1" s="670"/>
      <c r="AH1" s="670"/>
      <c r="AI1" s="35"/>
    </row>
    <row r="2" spans="1:35" ht="18.75" customHeight="1">
      <c r="Z2" s="671">
        <f>入力シート!F3</f>
        <v>0</v>
      </c>
      <c r="AA2" s="671"/>
      <c r="AB2" s="671"/>
      <c r="AC2" s="671"/>
      <c r="AD2" s="671"/>
      <c r="AE2" s="671"/>
      <c r="AF2" s="671"/>
      <c r="AG2" s="671"/>
      <c r="AH2" s="671"/>
    </row>
    <row r="3" spans="1:35" ht="18.75" customHeight="1">
      <c r="Z3" s="672">
        <f>入力シート!F4</f>
        <v>0</v>
      </c>
      <c r="AA3" s="672"/>
      <c r="AB3" s="672"/>
      <c r="AC3" s="672"/>
      <c r="AD3" s="672"/>
      <c r="AE3" s="672"/>
      <c r="AF3" s="672"/>
      <c r="AG3" s="672"/>
      <c r="AH3" s="672"/>
    </row>
    <row r="4" spans="1:35" ht="18.75" customHeight="1">
      <c r="Z4" s="37"/>
    </row>
    <row r="5" spans="1:35" ht="18.75" customHeight="1">
      <c r="B5" s="38"/>
    </row>
    <row r="6" spans="1:35" ht="18.75" customHeight="1">
      <c r="B6" s="38"/>
    </row>
    <row r="7" spans="1:35" ht="18.75" customHeight="1">
      <c r="B7" s="38"/>
      <c r="C7" s="663" t="s">
        <v>271</v>
      </c>
      <c r="D7" s="663"/>
      <c r="E7" s="663"/>
      <c r="F7" s="663"/>
      <c r="G7" s="663"/>
      <c r="H7" s="663"/>
      <c r="I7" s="663"/>
      <c r="J7" s="663"/>
      <c r="K7" s="663"/>
      <c r="L7" s="663"/>
      <c r="M7" s="663"/>
      <c r="N7" s="663"/>
    </row>
    <row r="8" spans="1:35" ht="18.75" customHeight="1">
      <c r="C8" s="663" t="s">
        <v>272</v>
      </c>
      <c r="D8" s="663"/>
      <c r="E8" s="663"/>
      <c r="F8" s="663"/>
      <c r="G8" s="663"/>
      <c r="H8" s="663"/>
      <c r="I8" s="663"/>
      <c r="J8" s="663"/>
      <c r="K8" s="663"/>
      <c r="L8" s="663"/>
      <c r="M8" s="663"/>
      <c r="N8" s="663"/>
    </row>
    <row r="9" spans="1:35" ht="18.75" customHeight="1">
      <c r="B9" s="38"/>
    </row>
    <row r="10" spans="1:35" ht="18.75" customHeight="1">
      <c r="B10" s="38"/>
    </row>
    <row r="11" spans="1:35" ht="18.75" customHeight="1">
      <c r="R11" s="663" t="s">
        <v>185</v>
      </c>
      <c r="S11" s="663"/>
      <c r="T11" s="663"/>
      <c r="U11" s="666">
        <f>入力シート!F5</f>
        <v>0</v>
      </c>
      <c r="V11" s="664"/>
      <c r="W11" s="664"/>
      <c r="X11" s="664"/>
      <c r="Y11" s="664"/>
      <c r="Z11" s="664"/>
      <c r="AA11" s="664"/>
      <c r="AB11" s="664"/>
      <c r="AC11" s="664"/>
      <c r="AD11" s="664"/>
      <c r="AE11" s="664"/>
      <c r="AF11" s="664"/>
      <c r="AG11" s="664"/>
      <c r="AH11" s="664"/>
    </row>
    <row r="12" spans="1:35" ht="18.75" customHeight="1">
      <c r="B12" s="38"/>
      <c r="R12" s="663" t="s">
        <v>186</v>
      </c>
      <c r="S12" s="663"/>
      <c r="T12" s="663"/>
      <c r="U12" s="667">
        <f>入力シート!F6</f>
        <v>0</v>
      </c>
      <c r="V12" s="667"/>
      <c r="W12" s="667"/>
      <c r="X12" s="667"/>
      <c r="Y12" s="667"/>
      <c r="Z12" s="667"/>
      <c r="AA12" s="667"/>
      <c r="AB12" s="667"/>
      <c r="AC12" s="667"/>
      <c r="AD12" s="667"/>
      <c r="AE12" s="667"/>
      <c r="AF12" s="667"/>
      <c r="AG12" s="667"/>
      <c r="AH12" s="667"/>
    </row>
    <row r="13" spans="1:35" ht="18.75" customHeight="1">
      <c r="B13" s="38"/>
      <c r="U13" s="667"/>
      <c r="V13" s="667"/>
      <c r="W13" s="667"/>
      <c r="X13" s="667"/>
      <c r="Y13" s="667"/>
      <c r="Z13" s="667"/>
      <c r="AA13" s="667"/>
      <c r="AB13" s="667"/>
      <c r="AC13" s="667"/>
      <c r="AD13" s="667"/>
      <c r="AE13" s="667"/>
      <c r="AF13" s="667"/>
      <c r="AG13" s="667"/>
      <c r="AH13" s="667"/>
    </row>
    <row r="14" spans="1:35" ht="18.75" customHeight="1">
      <c r="B14" s="38"/>
      <c r="R14" s="663" t="s">
        <v>187</v>
      </c>
      <c r="S14" s="663"/>
      <c r="T14" s="663"/>
      <c r="U14" s="664">
        <f>入力シート!F7</f>
        <v>0</v>
      </c>
      <c r="V14" s="664"/>
      <c r="W14" s="664"/>
      <c r="X14" s="664"/>
      <c r="Y14" s="664"/>
      <c r="Z14" s="664"/>
      <c r="AA14" s="664"/>
      <c r="AB14" s="664"/>
      <c r="AC14" s="664"/>
      <c r="AD14" s="664"/>
      <c r="AE14" s="664"/>
      <c r="AF14" s="664"/>
      <c r="AG14" s="664"/>
      <c r="AH14" s="664"/>
    </row>
    <row r="15" spans="1:35" ht="18.75" customHeight="1">
      <c r="B15" s="38"/>
      <c r="V15" s="39"/>
      <c r="W15" s="39"/>
      <c r="X15" s="39"/>
      <c r="Y15" s="39"/>
      <c r="Z15" s="39"/>
      <c r="AA15" s="39"/>
      <c r="AB15" s="39"/>
      <c r="AC15" s="39"/>
      <c r="AD15" s="39"/>
      <c r="AE15" s="39"/>
    </row>
    <row r="16" spans="1:35" ht="18.75" customHeight="1">
      <c r="B16" s="38"/>
      <c r="V16" s="39"/>
      <c r="W16" s="39"/>
      <c r="X16" s="39"/>
      <c r="Y16" s="39"/>
      <c r="Z16" s="39"/>
      <c r="AA16" s="39"/>
      <c r="AB16" s="39"/>
      <c r="AC16" s="39"/>
      <c r="AD16" s="39"/>
      <c r="AE16" s="39"/>
    </row>
    <row r="17" spans="2:34" ht="69" customHeight="1">
      <c r="B17" s="668" t="s">
        <v>273</v>
      </c>
      <c r="C17" s="669"/>
      <c r="D17" s="669"/>
      <c r="E17" s="669"/>
      <c r="F17" s="669"/>
      <c r="G17" s="669"/>
      <c r="H17" s="669"/>
      <c r="I17" s="669"/>
      <c r="J17" s="669"/>
      <c r="K17" s="669"/>
      <c r="L17" s="669"/>
      <c r="M17" s="669"/>
      <c r="N17" s="669"/>
      <c r="O17" s="669"/>
      <c r="P17" s="669"/>
      <c r="Q17" s="669"/>
      <c r="R17" s="669"/>
      <c r="S17" s="669"/>
      <c r="T17" s="669"/>
      <c r="U17" s="669"/>
      <c r="V17" s="669"/>
      <c r="W17" s="669"/>
      <c r="X17" s="669"/>
      <c r="Y17" s="669"/>
      <c r="Z17" s="669"/>
      <c r="AA17" s="669"/>
      <c r="AB17" s="669"/>
      <c r="AC17" s="669"/>
      <c r="AD17" s="669"/>
      <c r="AE17" s="669"/>
      <c r="AF17" s="669"/>
      <c r="AG17" s="669"/>
      <c r="AH17" s="669"/>
    </row>
    <row r="18" spans="2:34" ht="18.75" customHeight="1">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row>
    <row r="19" spans="2:34" ht="24" customHeight="1">
      <c r="B19" s="665" t="s">
        <v>274</v>
      </c>
      <c r="C19" s="665"/>
      <c r="D19" s="665"/>
      <c r="E19" s="665"/>
      <c r="F19" s="665"/>
      <c r="G19" s="665"/>
      <c r="H19" s="665"/>
      <c r="I19" s="665"/>
      <c r="J19" s="665"/>
      <c r="K19" s="665"/>
      <c r="L19" s="665"/>
      <c r="M19" s="665"/>
      <c r="N19" s="665"/>
      <c r="O19" s="665"/>
      <c r="P19" s="665"/>
      <c r="Q19" s="665"/>
      <c r="R19" s="665"/>
      <c r="S19" s="665"/>
      <c r="T19" s="665"/>
      <c r="U19" s="665"/>
      <c r="V19" s="665"/>
      <c r="W19" s="665"/>
      <c r="X19" s="665"/>
      <c r="Y19" s="665"/>
      <c r="Z19" s="665"/>
      <c r="AA19" s="665"/>
      <c r="AB19" s="665"/>
      <c r="AC19" s="665"/>
      <c r="AD19" s="665"/>
      <c r="AE19" s="665"/>
      <c r="AF19" s="665"/>
      <c r="AG19" s="665"/>
      <c r="AH19" s="665"/>
    </row>
    <row r="20" spans="2:34" ht="24" customHeight="1">
      <c r="B20" s="665"/>
      <c r="C20" s="665"/>
      <c r="D20" s="665"/>
      <c r="E20" s="665"/>
      <c r="F20" s="665"/>
      <c r="G20" s="665"/>
      <c r="H20" s="665"/>
      <c r="I20" s="665"/>
      <c r="J20" s="665"/>
      <c r="K20" s="665"/>
      <c r="L20" s="665"/>
      <c r="M20" s="665"/>
      <c r="N20" s="665"/>
      <c r="O20" s="665"/>
      <c r="P20" s="665"/>
      <c r="Q20" s="665"/>
      <c r="R20" s="665"/>
      <c r="S20" s="665"/>
      <c r="T20" s="665"/>
      <c r="U20" s="665"/>
      <c r="V20" s="665"/>
      <c r="W20" s="665"/>
      <c r="X20" s="665"/>
      <c r="Y20" s="665"/>
      <c r="Z20" s="665"/>
      <c r="AA20" s="665"/>
      <c r="AB20" s="665"/>
      <c r="AC20" s="665"/>
      <c r="AD20" s="665"/>
      <c r="AE20" s="665"/>
      <c r="AF20" s="665"/>
      <c r="AG20" s="665"/>
      <c r="AH20" s="665"/>
    </row>
    <row r="21" spans="2:34" ht="24" customHeight="1">
      <c r="B21" s="665"/>
      <c r="C21" s="665"/>
      <c r="D21" s="665"/>
      <c r="E21" s="665"/>
      <c r="F21" s="665"/>
      <c r="G21" s="665"/>
      <c r="H21" s="665"/>
      <c r="I21" s="665"/>
      <c r="J21" s="665"/>
      <c r="K21" s="665"/>
      <c r="L21" s="665"/>
      <c r="M21" s="665"/>
      <c r="N21" s="665"/>
      <c r="O21" s="665"/>
      <c r="P21" s="665"/>
      <c r="Q21" s="665"/>
      <c r="R21" s="665"/>
      <c r="S21" s="665"/>
      <c r="T21" s="665"/>
      <c r="U21" s="665"/>
      <c r="V21" s="665"/>
      <c r="W21" s="665"/>
      <c r="X21" s="665"/>
      <c r="Y21" s="665"/>
      <c r="Z21" s="665"/>
      <c r="AA21" s="665"/>
      <c r="AB21" s="665"/>
      <c r="AC21" s="665"/>
      <c r="AD21" s="665"/>
      <c r="AE21" s="665"/>
      <c r="AF21" s="665"/>
      <c r="AG21" s="665"/>
      <c r="AH21" s="665"/>
    </row>
    <row r="22" spans="2:34" ht="24" customHeight="1">
      <c r="B22" s="665"/>
      <c r="C22" s="665"/>
      <c r="D22" s="665"/>
      <c r="E22" s="665"/>
      <c r="F22" s="665"/>
      <c r="G22" s="665"/>
      <c r="H22" s="665"/>
      <c r="I22" s="665"/>
      <c r="J22" s="665"/>
      <c r="K22" s="665"/>
      <c r="L22" s="665"/>
      <c r="M22" s="665"/>
      <c r="N22" s="665"/>
      <c r="O22" s="665"/>
      <c r="P22" s="665"/>
      <c r="Q22" s="665"/>
      <c r="R22" s="665"/>
      <c r="S22" s="665"/>
      <c r="T22" s="665"/>
      <c r="U22" s="665"/>
      <c r="V22" s="665"/>
      <c r="W22" s="665"/>
      <c r="X22" s="665"/>
      <c r="Y22" s="665"/>
      <c r="Z22" s="665"/>
      <c r="AA22" s="665"/>
      <c r="AB22" s="665"/>
      <c r="AC22" s="665"/>
      <c r="AD22" s="665"/>
      <c r="AE22" s="665"/>
      <c r="AF22" s="665"/>
      <c r="AG22" s="665"/>
      <c r="AH22" s="665"/>
    </row>
    <row r="23" spans="2:34" s="39" customFormat="1" ht="22.5" customHeight="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row>
    <row r="24" spans="2:34" ht="18.75" customHeight="1">
      <c r="B24" s="662" t="s">
        <v>275</v>
      </c>
      <c r="C24" s="662"/>
      <c r="D24" s="662"/>
      <c r="E24" s="662"/>
      <c r="F24" s="662"/>
      <c r="G24" s="662"/>
      <c r="H24" s="662"/>
      <c r="I24" s="662"/>
      <c r="J24" s="662"/>
      <c r="K24" s="662"/>
      <c r="L24" s="662"/>
      <c r="M24" s="662"/>
      <c r="N24" s="662"/>
      <c r="O24" s="662"/>
      <c r="P24" s="662"/>
      <c r="Q24" s="662"/>
      <c r="R24" s="662"/>
      <c r="S24" s="662"/>
      <c r="T24" s="662"/>
      <c r="U24" s="662"/>
      <c r="V24" s="662"/>
      <c r="W24" s="662"/>
      <c r="X24" s="662"/>
      <c r="Y24" s="662"/>
      <c r="Z24" s="662"/>
      <c r="AA24" s="662"/>
      <c r="AB24" s="662"/>
      <c r="AC24" s="662"/>
      <c r="AD24" s="662"/>
      <c r="AE24" s="662"/>
      <c r="AF24" s="662"/>
      <c r="AG24" s="662"/>
      <c r="AH24" s="662"/>
    </row>
    <row r="25" spans="2:34" ht="18" customHeight="1">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row>
    <row r="26" spans="2:34" ht="18.75" customHeight="1">
      <c r="B26" s="663" t="s">
        <v>276</v>
      </c>
      <c r="C26" s="663"/>
      <c r="D26" s="663"/>
      <c r="E26" s="663"/>
      <c r="F26" s="663"/>
      <c r="G26" s="663"/>
      <c r="H26" s="663"/>
      <c r="I26" s="663"/>
      <c r="J26" s="663"/>
      <c r="K26" s="663"/>
      <c r="L26" s="663"/>
      <c r="M26" s="670" t="s">
        <v>277</v>
      </c>
      <c r="N26" s="670"/>
      <c r="O26" s="673">
        <f>'別紙 (2)'!M66</f>
        <v>0</v>
      </c>
      <c r="P26" s="673"/>
      <c r="Q26" s="673"/>
      <c r="R26" s="673"/>
      <c r="S26" s="673"/>
      <c r="T26" s="673"/>
      <c r="U26" s="673"/>
      <c r="V26" s="43" t="s">
        <v>278</v>
      </c>
      <c r="W26" s="43"/>
      <c r="X26" s="43"/>
      <c r="Y26" s="43"/>
      <c r="Z26" s="43"/>
      <c r="AA26" s="43"/>
      <c r="AB26" s="43"/>
      <c r="AC26" s="43"/>
      <c r="AD26" s="43"/>
      <c r="AE26" s="43"/>
      <c r="AF26" s="43"/>
      <c r="AG26" s="43"/>
      <c r="AH26" s="43"/>
    </row>
    <row r="27" spans="2:34" ht="18.75" customHeight="1">
      <c r="B27" s="663" t="s">
        <v>279</v>
      </c>
      <c r="C27" s="663"/>
      <c r="D27" s="663"/>
      <c r="E27" s="663"/>
      <c r="F27" s="663"/>
      <c r="G27" s="663"/>
      <c r="H27" s="663"/>
      <c r="I27" s="663"/>
      <c r="J27" s="663"/>
      <c r="K27" s="663"/>
      <c r="L27" s="663"/>
      <c r="M27" s="670" t="s">
        <v>195</v>
      </c>
      <c r="N27" s="670"/>
      <c r="O27" s="674">
        <f>'別紙 (2)'!AA66</f>
        <v>0</v>
      </c>
      <c r="P27" s="674"/>
      <c r="Q27" s="674"/>
      <c r="R27" s="674"/>
      <c r="S27" s="674"/>
      <c r="T27" s="674"/>
      <c r="U27" s="674"/>
      <c r="V27" s="44" t="s">
        <v>278</v>
      </c>
      <c r="W27" s="44"/>
      <c r="X27" s="44"/>
      <c r="Y27" s="44"/>
      <c r="Z27" s="44"/>
      <c r="AA27" s="44"/>
      <c r="AB27" s="44"/>
      <c r="AC27" s="44"/>
      <c r="AD27" s="44"/>
      <c r="AE27" s="44"/>
      <c r="AF27" s="44"/>
      <c r="AG27" s="44"/>
      <c r="AH27" s="44"/>
    </row>
    <row r="28" spans="2:34" ht="18.75" customHeight="1">
      <c r="B28" s="675"/>
      <c r="C28" s="675"/>
      <c r="D28" s="675"/>
      <c r="E28" s="675"/>
      <c r="F28" s="675"/>
      <c r="G28" s="675"/>
      <c r="H28" s="675"/>
      <c r="I28" s="675"/>
      <c r="J28" s="675"/>
      <c r="K28" s="675"/>
      <c r="L28" s="675"/>
      <c r="M28" s="675"/>
      <c r="N28" s="675"/>
      <c r="O28" s="675"/>
      <c r="P28" s="675"/>
      <c r="Q28" s="675"/>
      <c r="R28" s="675"/>
      <c r="S28" s="675"/>
      <c r="T28" s="675"/>
      <c r="U28" s="675"/>
      <c r="V28" s="675"/>
      <c r="W28" s="675"/>
      <c r="X28" s="675"/>
      <c r="Y28" s="675"/>
      <c r="Z28" s="675"/>
      <c r="AA28" s="675"/>
      <c r="AB28" s="675"/>
      <c r="AC28" s="675"/>
      <c r="AD28" s="675"/>
      <c r="AE28" s="675"/>
      <c r="AF28" s="675"/>
      <c r="AG28" s="675"/>
      <c r="AH28" s="675"/>
    </row>
    <row r="29" spans="2:34" ht="18.75" customHeight="1">
      <c r="B29" s="663" t="s">
        <v>280</v>
      </c>
      <c r="C29" s="663"/>
      <c r="D29" s="663"/>
      <c r="E29" s="663"/>
      <c r="F29" s="663"/>
      <c r="G29" s="663"/>
      <c r="H29" s="663"/>
      <c r="I29" s="663"/>
      <c r="J29" s="663"/>
      <c r="K29" s="663"/>
      <c r="L29" s="663"/>
      <c r="M29" s="663"/>
      <c r="N29" s="663"/>
      <c r="O29" s="662" t="s">
        <v>281</v>
      </c>
      <c r="P29" s="662"/>
      <c r="Q29" s="662"/>
      <c r="R29" s="662"/>
      <c r="S29" s="662"/>
      <c r="T29" s="662"/>
      <c r="U29" s="662"/>
      <c r="V29" s="662"/>
      <c r="W29" s="662"/>
      <c r="X29" s="662"/>
      <c r="Y29" s="662"/>
      <c r="Z29" s="662"/>
      <c r="AA29" s="662"/>
      <c r="AB29" s="662"/>
      <c r="AC29" s="662"/>
      <c r="AD29" s="662"/>
      <c r="AE29" s="662"/>
      <c r="AF29" s="662"/>
      <c r="AG29" s="662"/>
      <c r="AH29" s="662"/>
    </row>
    <row r="30" spans="2:34" ht="18" customHeight="1">
      <c r="B30" s="676" t="s">
        <v>282</v>
      </c>
      <c r="C30" s="676"/>
      <c r="D30" s="676"/>
      <c r="E30" s="676"/>
      <c r="F30" s="676"/>
      <c r="G30" s="676"/>
      <c r="H30" s="676"/>
      <c r="I30" s="676"/>
      <c r="J30" s="676"/>
      <c r="K30" s="676"/>
      <c r="L30" s="676"/>
      <c r="M30" s="676"/>
      <c r="N30" s="676"/>
      <c r="O30" s="676"/>
      <c r="P30" s="676"/>
      <c r="Q30" s="676"/>
      <c r="R30" s="676"/>
      <c r="S30" s="676"/>
      <c r="T30" s="676"/>
      <c r="U30" s="676"/>
      <c r="V30" s="676"/>
      <c r="W30" s="676"/>
      <c r="X30" s="676"/>
      <c r="Y30" s="676"/>
      <c r="Z30" s="676"/>
      <c r="AA30" s="676"/>
      <c r="AB30" s="676"/>
      <c r="AC30" s="676"/>
      <c r="AD30" s="676"/>
      <c r="AE30" s="676"/>
      <c r="AF30" s="676"/>
      <c r="AG30" s="676"/>
      <c r="AH30" s="676"/>
    </row>
    <row r="31" spans="2:34" ht="18.75" customHeight="1">
      <c r="B31" s="663" t="s">
        <v>283</v>
      </c>
      <c r="C31" s="663"/>
      <c r="D31" s="663"/>
      <c r="E31" s="663"/>
      <c r="F31" s="663"/>
      <c r="G31" s="663"/>
      <c r="H31" s="663"/>
      <c r="I31" s="663"/>
      <c r="J31" s="663"/>
      <c r="K31" s="663"/>
      <c r="L31" s="663"/>
      <c r="M31" s="663"/>
      <c r="N31" s="663"/>
      <c r="O31" s="663"/>
      <c r="P31" s="663"/>
      <c r="Q31" s="663"/>
      <c r="R31" s="663"/>
      <c r="S31" s="663"/>
      <c r="T31" s="663"/>
      <c r="U31" s="663"/>
      <c r="V31" s="663"/>
      <c r="W31" s="663"/>
      <c r="X31" s="663"/>
      <c r="Y31" s="663"/>
      <c r="Z31" s="663"/>
      <c r="AA31" s="663"/>
      <c r="AB31" s="663"/>
      <c r="AC31" s="663"/>
      <c r="AD31" s="663"/>
      <c r="AE31" s="663"/>
      <c r="AF31" s="663"/>
      <c r="AG31" s="663"/>
      <c r="AH31" s="663"/>
    </row>
    <row r="32" spans="2:34" ht="18.75" customHeight="1">
      <c r="B32" s="663"/>
      <c r="C32" s="663"/>
      <c r="D32" s="663"/>
      <c r="E32" s="663"/>
      <c r="F32" s="663"/>
      <c r="G32" s="663"/>
      <c r="H32" s="663"/>
      <c r="I32" s="663"/>
      <c r="J32" s="663"/>
      <c r="K32" s="663"/>
      <c r="L32" s="663"/>
      <c r="M32" s="663"/>
      <c r="N32" s="663"/>
      <c r="O32" s="663"/>
      <c r="P32" s="663"/>
      <c r="Q32" s="663"/>
      <c r="R32" s="663"/>
      <c r="S32" s="663"/>
      <c r="T32" s="663"/>
      <c r="U32" s="663"/>
      <c r="V32" s="663"/>
      <c r="W32" s="663"/>
      <c r="X32" s="663"/>
      <c r="Y32" s="663"/>
      <c r="Z32" s="663"/>
      <c r="AA32" s="663"/>
      <c r="AB32" s="663"/>
      <c r="AC32" s="663"/>
      <c r="AD32" s="663"/>
      <c r="AE32" s="663"/>
      <c r="AF32" s="663"/>
      <c r="AG32" s="663"/>
      <c r="AH32" s="663"/>
    </row>
    <row r="33" spans="2:34" ht="18.75" customHeight="1">
      <c r="B33" s="663" t="s">
        <v>284</v>
      </c>
      <c r="C33" s="663"/>
      <c r="D33" s="663"/>
      <c r="E33" s="663"/>
      <c r="F33" s="663"/>
      <c r="G33" s="663"/>
      <c r="H33" s="663"/>
      <c r="I33" s="663"/>
      <c r="J33" s="663"/>
      <c r="K33" s="663"/>
      <c r="L33" s="663"/>
      <c r="M33" s="663"/>
      <c r="N33" s="663"/>
      <c r="O33" s="663"/>
      <c r="P33" s="663"/>
      <c r="Q33" s="663"/>
      <c r="R33" s="663"/>
      <c r="S33" s="663"/>
      <c r="T33" s="663"/>
      <c r="U33" s="663"/>
      <c r="V33" s="663"/>
      <c r="W33" s="663"/>
      <c r="X33" s="663"/>
      <c r="Y33" s="663"/>
      <c r="Z33" s="663"/>
      <c r="AA33" s="663"/>
      <c r="AB33" s="663"/>
      <c r="AC33" s="663"/>
      <c r="AD33" s="663"/>
      <c r="AE33" s="663"/>
      <c r="AF33" s="663"/>
      <c r="AG33" s="663"/>
      <c r="AH33" s="663"/>
    </row>
    <row r="34" spans="2:34" ht="18.75" customHeight="1">
      <c r="B34" s="663"/>
      <c r="C34" s="663"/>
      <c r="D34" s="663"/>
      <c r="E34" s="663"/>
      <c r="F34" s="663"/>
      <c r="G34" s="663"/>
      <c r="H34" s="663"/>
      <c r="I34" s="663"/>
      <c r="J34" s="663"/>
      <c r="K34" s="663"/>
      <c r="L34" s="663"/>
      <c r="M34" s="663"/>
      <c r="N34" s="663"/>
      <c r="O34" s="663"/>
      <c r="P34" s="663"/>
      <c r="Q34" s="663"/>
      <c r="R34" s="663"/>
      <c r="S34" s="663"/>
      <c r="T34" s="663"/>
      <c r="U34" s="663"/>
      <c r="V34" s="663"/>
      <c r="W34" s="663"/>
      <c r="X34" s="663"/>
      <c r="Y34" s="663"/>
      <c r="Z34" s="663"/>
      <c r="AA34" s="663"/>
      <c r="AB34" s="663"/>
      <c r="AC34" s="663"/>
      <c r="AD34" s="663"/>
      <c r="AE34" s="663"/>
      <c r="AF34" s="663"/>
      <c r="AG34" s="663"/>
      <c r="AH34" s="663"/>
    </row>
    <row r="35" spans="2:34" ht="18.75" customHeight="1">
      <c r="B35" s="663"/>
      <c r="C35" s="663"/>
      <c r="D35" s="663"/>
      <c r="E35" s="663"/>
      <c r="F35" s="663"/>
      <c r="G35" s="663"/>
      <c r="H35" s="663"/>
      <c r="I35" s="663"/>
      <c r="J35" s="663"/>
      <c r="K35" s="663"/>
      <c r="L35" s="663"/>
      <c r="M35" s="663"/>
      <c r="N35" s="663"/>
      <c r="O35" s="663"/>
      <c r="P35" s="663"/>
      <c r="Q35" s="663"/>
      <c r="R35" s="663"/>
      <c r="S35" s="663"/>
      <c r="T35" s="663"/>
      <c r="U35" s="663"/>
      <c r="V35" s="663"/>
      <c r="W35" s="663"/>
      <c r="X35" s="663"/>
      <c r="Y35" s="663"/>
      <c r="Z35" s="663"/>
      <c r="AA35" s="663"/>
      <c r="AB35" s="663"/>
      <c r="AC35" s="663"/>
      <c r="AD35" s="663"/>
      <c r="AE35" s="663"/>
      <c r="AF35" s="663"/>
      <c r="AG35" s="663"/>
      <c r="AH35" s="663"/>
    </row>
    <row r="36" spans="2:34" ht="18.75" customHeight="1">
      <c r="B36" s="45" t="s">
        <v>285</v>
      </c>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row>
    <row r="37" spans="2:34" ht="18.75" customHeight="1">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row>
    <row r="38" spans="2:34" ht="18.75" customHeight="1">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row>
    <row r="39" spans="2:34" ht="18.75" customHeight="1">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row>
    <row r="40" spans="2:34" ht="18.75" customHeight="1">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row>
    <row r="41" spans="2:34" ht="18.75" customHeight="1">
      <c r="B41" s="38"/>
    </row>
    <row r="42" spans="2:34" ht="18.75" customHeight="1">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row>
  </sheetData>
  <sheetProtection sheet="1" objects="1" scenarios="1"/>
  <protectedRanges>
    <protectedRange sqref="B19" name="範囲1"/>
    <protectedRange sqref="A19:XFD22" name="範囲2"/>
  </protectedRanges>
  <mergeCells count="30">
    <mergeCell ref="B26:L26"/>
    <mergeCell ref="M26:N26"/>
    <mergeCell ref="O26:U26"/>
    <mergeCell ref="O27:U27"/>
    <mergeCell ref="B35:AH35"/>
    <mergeCell ref="B28:AH28"/>
    <mergeCell ref="B27:L27"/>
    <mergeCell ref="M27:N27"/>
    <mergeCell ref="B29:N29"/>
    <mergeCell ref="B31:AH31"/>
    <mergeCell ref="B32:AH32"/>
    <mergeCell ref="B33:AH33"/>
    <mergeCell ref="B34:AH34"/>
    <mergeCell ref="O29:AH29"/>
    <mergeCell ref="B30:AH30"/>
    <mergeCell ref="R11:T11"/>
    <mergeCell ref="U11:AH11"/>
    <mergeCell ref="U12:AH13"/>
    <mergeCell ref="B17:AH17"/>
    <mergeCell ref="A1:AD1"/>
    <mergeCell ref="AE1:AH1"/>
    <mergeCell ref="Z2:AH2"/>
    <mergeCell ref="Z3:AH3"/>
    <mergeCell ref="C7:N7"/>
    <mergeCell ref="C8:N8"/>
    <mergeCell ref="B24:AH24"/>
    <mergeCell ref="R12:T12"/>
    <mergeCell ref="R14:T14"/>
    <mergeCell ref="U14:AH14"/>
    <mergeCell ref="B19:AH22"/>
  </mergeCells>
  <phoneticPr fontId="7"/>
  <printOptions horizontalCentered="1"/>
  <pageMargins left="0.70866141732283472" right="0.70866141732283472" top="0.74803149606299213" bottom="0.74803149606299213" header="0.31496062992125984" footer="0.31496062992125984"/>
  <pageSetup paperSize="9" scale="91" orientation="portrait" r:id="rId1"/>
  <headerFooter>
    <oddFooter>&amp;R&amp;"ＭＳ 明朝,標準"（日本産業規格　Ａ列４番）</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BCCA8-61E1-4A66-945E-CAC0F6C5205B}">
  <sheetPr>
    <tabColor theme="0" tint="-0.499984740745262"/>
  </sheetPr>
  <dimension ref="A1:BH100"/>
  <sheetViews>
    <sheetView showZeros="0" view="pageBreakPreview" zoomScaleNormal="100" zoomScaleSheetLayoutView="100" workbookViewId="0">
      <selection activeCell="D60" sqref="D60:L60"/>
    </sheetView>
  </sheetViews>
  <sheetFormatPr defaultColWidth="2.42578125" defaultRowHeight="15" customHeight="1"/>
  <cols>
    <col min="1" max="1" width="3.85546875" style="31" customWidth="1"/>
    <col min="2" max="24" width="2.42578125" style="31"/>
    <col min="25" max="25" width="4.28515625" style="31" customWidth="1"/>
    <col min="26" max="26" width="4.140625" style="31" customWidth="1"/>
    <col min="27" max="27" width="2.42578125" style="31"/>
    <col min="28" max="28" width="3" style="31" bestFit="1" customWidth="1"/>
    <col min="29" max="29" width="2.42578125" style="31"/>
    <col min="30" max="30" width="2.7109375" style="31" customWidth="1"/>
    <col min="31" max="35" width="2.42578125" style="31"/>
    <col min="36" max="37" width="2.42578125" style="31" customWidth="1"/>
    <col min="38" max="38" width="2.7109375" style="31" customWidth="1"/>
    <col min="39" max="39" width="2.42578125" style="31" customWidth="1"/>
    <col min="40" max="46" width="2.42578125" style="31"/>
    <col min="47" max="47" width="2.42578125" style="31" customWidth="1"/>
    <col min="48" max="52" width="2.42578125" style="31"/>
    <col min="53" max="53" width="2.7109375" style="31" customWidth="1"/>
    <col min="54" max="54" width="2.42578125" style="31"/>
    <col min="55" max="55" width="2" style="31" customWidth="1"/>
    <col min="56" max="16384" width="2.42578125" style="31"/>
  </cols>
  <sheetData>
    <row r="1" spans="1:58" ht="15" customHeight="1">
      <c r="B1" s="468" t="s">
        <v>204</v>
      </c>
      <c r="C1" s="468"/>
      <c r="D1" s="468"/>
      <c r="E1" s="468"/>
      <c r="F1" s="32"/>
    </row>
    <row r="2" spans="1:58" ht="22.5" customHeight="1">
      <c r="B2" s="469" t="s">
        <v>205</v>
      </c>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c r="AN2" s="469"/>
      <c r="AO2" s="469"/>
      <c r="AP2" s="469"/>
      <c r="AQ2" s="469"/>
      <c r="AR2" s="469"/>
      <c r="AS2" s="469"/>
      <c r="AT2" s="469"/>
      <c r="AU2" s="469"/>
      <c r="AV2" s="469"/>
      <c r="AW2" s="469"/>
      <c r="AX2" s="469"/>
      <c r="AY2" s="469"/>
      <c r="AZ2" s="469"/>
      <c r="BA2" s="469"/>
      <c r="BB2" s="469"/>
    </row>
    <row r="3" spans="1:58" ht="7.5" customHeight="1"/>
    <row r="4" spans="1:58" ht="13.5" customHeight="1">
      <c r="B4" s="31" t="s">
        <v>206</v>
      </c>
    </row>
    <row r="5" spans="1:58" ht="4.5" customHeight="1" thickBot="1"/>
    <row r="6" spans="1:58" ht="13.5" customHeight="1">
      <c r="C6" s="489" t="s">
        <v>207</v>
      </c>
      <c r="D6" s="490"/>
      <c r="E6" s="490"/>
      <c r="F6" s="490"/>
      <c r="G6" s="490"/>
      <c r="H6" s="490"/>
      <c r="I6" s="490"/>
      <c r="J6" s="490"/>
      <c r="K6" s="490"/>
      <c r="L6" s="490"/>
      <c r="M6" s="490"/>
      <c r="N6" s="490"/>
      <c r="O6" s="490"/>
      <c r="P6" s="490"/>
      <c r="Q6" s="490"/>
      <c r="R6" s="490"/>
      <c r="S6" s="490"/>
      <c r="T6" s="490"/>
      <c r="U6" s="490"/>
      <c r="V6" s="490"/>
      <c r="W6" s="490"/>
      <c r="X6" s="490"/>
      <c r="Y6" s="490"/>
      <c r="Z6" s="491"/>
      <c r="AA6" s="470" t="s">
        <v>208</v>
      </c>
      <c r="AB6" s="471"/>
      <c r="AC6" s="471"/>
      <c r="AD6" s="471"/>
      <c r="AE6" s="471"/>
      <c r="AF6" s="471"/>
      <c r="AG6" s="471"/>
      <c r="AH6" s="471"/>
      <c r="AI6" s="471"/>
      <c r="AJ6" s="471"/>
      <c r="AK6" s="471"/>
      <c r="AL6" s="472"/>
      <c r="AM6" s="470" t="s">
        <v>209</v>
      </c>
      <c r="AN6" s="471"/>
      <c r="AO6" s="471"/>
      <c r="AP6" s="471"/>
      <c r="AQ6" s="471"/>
      <c r="AR6" s="471"/>
      <c r="AS6" s="471"/>
      <c r="AT6" s="471"/>
      <c r="AU6" s="471"/>
      <c r="AV6" s="471"/>
      <c r="AW6" s="471"/>
      <c r="AX6" s="471"/>
      <c r="AY6" s="471"/>
      <c r="AZ6" s="471"/>
      <c r="BA6" s="471"/>
      <c r="BB6" s="471"/>
      <c r="BC6" s="471"/>
      <c r="BD6" s="486"/>
    </row>
    <row r="7" spans="1:58" ht="13.5" customHeight="1">
      <c r="C7" s="473" t="s">
        <v>210</v>
      </c>
      <c r="D7" s="474"/>
      <c r="E7" s="474"/>
      <c r="F7" s="474"/>
      <c r="G7" s="474"/>
      <c r="H7" s="474"/>
      <c r="I7" s="474"/>
      <c r="J7" s="474"/>
      <c r="K7" s="474"/>
      <c r="L7" s="475"/>
      <c r="M7" s="476" t="s">
        <v>211</v>
      </c>
      <c r="N7" s="474"/>
      <c r="O7" s="474"/>
      <c r="P7" s="475"/>
      <c r="Q7" s="476" t="s">
        <v>212</v>
      </c>
      <c r="R7" s="474"/>
      <c r="S7" s="474"/>
      <c r="T7" s="474"/>
      <c r="U7" s="474"/>
      <c r="V7" s="474"/>
      <c r="W7" s="474"/>
      <c r="X7" s="474"/>
      <c r="Y7" s="474"/>
      <c r="Z7" s="475"/>
      <c r="AA7" s="477" t="s">
        <v>213</v>
      </c>
      <c r="AB7" s="478"/>
      <c r="AC7" s="478"/>
      <c r="AD7" s="479"/>
      <c r="AE7" s="480" t="s">
        <v>214</v>
      </c>
      <c r="AF7" s="481"/>
      <c r="AG7" s="481"/>
      <c r="AH7" s="482"/>
      <c r="AI7" s="483" t="s">
        <v>215</v>
      </c>
      <c r="AJ7" s="484"/>
      <c r="AK7" s="484"/>
      <c r="AL7" s="485"/>
      <c r="AM7" s="487"/>
      <c r="AN7" s="487"/>
      <c r="AO7" s="487"/>
      <c r="AP7" s="487"/>
      <c r="AQ7" s="487"/>
      <c r="AR7" s="487"/>
      <c r="AS7" s="487"/>
      <c r="AT7" s="487"/>
      <c r="AU7" s="487"/>
      <c r="AV7" s="487"/>
      <c r="AW7" s="487"/>
      <c r="AX7" s="487"/>
      <c r="AY7" s="487"/>
      <c r="AZ7" s="487"/>
      <c r="BA7" s="487"/>
      <c r="BB7" s="487"/>
      <c r="BC7" s="487"/>
      <c r="BD7" s="488"/>
    </row>
    <row r="8" spans="1:58" ht="13.5" customHeight="1">
      <c r="C8" s="460" t="s">
        <v>216</v>
      </c>
      <c r="D8" s="461"/>
      <c r="E8" s="461"/>
      <c r="F8" s="461"/>
      <c r="G8" s="461"/>
      <c r="H8" s="461"/>
      <c r="I8" s="461"/>
      <c r="J8" s="461"/>
      <c r="K8" s="461"/>
      <c r="L8" s="462"/>
      <c r="M8" s="454"/>
      <c r="N8" s="455"/>
      <c r="O8" s="455"/>
      <c r="P8" s="456"/>
      <c r="Q8" s="436" t="s">
        <v>217</v>
      </c>
      <c r="R8" s="437"/>
      <c r="S8" s="437"/>
      <c r="T8" s="437"/>
      <c r="U8" s="437"/>
      <c r="V8" s="437"/>
      <c r="W8" s="437"/>
      <c r="X8" s="437"/>
      <c r="Y8" s="437"/>
      <c r="Z8" s="438"/>
      <c r="AA8" s="454"/>
      <c r="AB8" s="455"/>
      <c r="AC8" s="455"/>
      <c r="AD8" s="456"/>
      <c r="AE8" s="454"/>
      <c r="AF8" s="455"/>
      <c r="AG8" s="455"/>
      <c r="AH8" s="456"/>
      <c r="AI8" s="541"/>
      <c r="AJ8" s="542"/>
      <c r="AK8" s="542"/>
      <c r="AL8" s="543"/>
      <c r="AM8" s="437" t="s">
        <v>218</v>
      </c>
      <c r="AN8" s="437"/>
      <c r="AO8" s="437"/>
      <c r="AP8" s="437"/>
      <c r="AQ8" s="457" t="str">
        <f>COUNTA(入力シート!D21:H40)&amp;"人"</f>
        <v>0人</v>
      </c>
      <c r="AR8" s="457"/>
      <c r="AS8" s="457"/>
      <c r="AT8" s="457"/>
      <c r="AU8" s="457"/>
      <c r="AV8" s="457"/>
      <c r="AW8" s="457"/>
      <c r="AX8" s="457"/>
      <c r="AY8" s="457"/>
      <c r="AZ8" s="457"/>
      <c r="BA8" s="457"/>
      <c r="BB8" s="457"/>
      <c r="BC8" s="457"/>
      <c r="BD8" s="458"/>
      <c r="BF8" s="31">
        <f>IF(SUM(入力シート!N18,入力シート!O42,入力シート!S84)&gt;=3000000,3000000/(M66-SUM(入力シート!AS88:AV101)),1)</f>
        <v>1</v>
      </c>
    </row>
    <row r="9" spans="1:58" ht="13.5" customHeight="1">
      <c r="A9" s="31">
        <v>1</v>
      </c>
      <c r="C9" s="83"/>
      <c r="D9" s="440">
        <f>IF(ISNA(VLOOKUP(A9,入力シート!$B$21:$AN$40,3,FALSE)),"",VLOOKUP(A9,入力シート!$B$21:$AN$40,3,FALSE))</f>
        <v>0</v>
      </c>
      <c r="E9" s="440"/>
      <c r="F9" s="440"/>
      <c r="G9" s="440"/>
      <c r="H9" s="440"/>
      <c r="I9" s="440"/>
      <c r="J9" s="440"/>
      <c r="K9" s="440"/>
      <c r="L9" s="446"/>
      <c r="M9" s="443" t="str">
        <f>IF(入力シート!D21="","",SUM(入力シート!W21:AO21))</f>
        <v/>
      </c>
      <c r="N9" s="444"/>
      <c r="O9" s="444"/>
      <c r="P9" s="445"/>
      <c r="Q9" s="439" t="str">
        <f>IF(入力シート!W21="","",入力シート!W21)</f>
        <v/>
      </c>
      <c r="R9" s="435"/>
      <c r="S9" s="435"/>
      <c r="T9" s="2" t="str">
        <f>IF(AND(入力シート!W21&lt;&gt;0,入力シート!AF21&lt;&gt;0),"+","")</f>
        <v/>
      </c>
      <c r="U9" s="435" t="str">
        <f>IF(入力シート!AF21="","",入力シート!AF21)</f>
        <v/>
      </c>
      <c r="V9" s="435"/>
      <c r="W9" s="435"/>
      <c r="X9" s="2" t="str">
        <f>IF(AND(入力シート!AF21&lt;&gt;0,入力シート!AO21&lt;&gt;0),"+","")</f>
        <v/>
      </c>
      <c r="Y9" s="427" t="str">
        <f>IF(入力シート!AO21="","",入力シート!AO21)</f>
        <v/>
      </c>
      <c r="Z9" s="428"/>
      <c r="AA9" s="443" t="str">
        <f t="shared" ref="AA9:AA28" si="0">IFERROR(_xlfn.IFS($BF$66="1",M9/2*$BF$8*2,$BF$66="2",M9/2*$BF$8,$BF$66="3",M9*$BF$8,$BF$66="4",M9*$BF$8),"")</f>
        <v/>
      </c>
      <c r="AB9" s="444"/>
      <c r="AC9" s="444"/>
      <c r="AD9" s="445"/>
      <c r="AE9" s="443" t="str">
        <f t="shared" ref="AE9:AE28" si="1">IFERROR(M9-AA9,"")</f>
        <v/>
      </c>
      <c r="AF9" s="444"/>
      <c r="AG9" s="444"/>
      <c r="AH9" s="445"/>
      <c r="AI9" s="544"/>
      <c r="AJ9" s="545"/>
      <c r="AK9" s="545"/>
      <c r="AL9" s="546"/>
      <c r="AM9" s="442"/>
      <c r="AN9" s="442"/>
      <c r="AO9" s="442"/>
      <c r="AP9" s="442"/>
      <c r="AQ9" s="440"/>
      <c r="AR9" s="440"/>
      <c r="AS9" s="440"/>
      <c r="AT9" s="440"/>
      <c r="AU9" s="440"/>
      <c r="AV9" s="440"/>
      <c r="AW9" s="440"/>
      <c r="AX9" s="440"/>
      <c r="AY9" s="440"/>
      <c r="AZ9" s="440"/>
      <c r="BA9" s="440"/>
      <c r="BB9" s="440"/>
      <c r="BC9" s="440"/>
      <c r="BD9" s="441"/>
    </row>
    <row r="10" spans="1:58" ht="13.5" customHeight="1">
      <c r="A10" s="31">
        <v>2</v>
      </c>
      <c r="C10" s="83"/>
      <c r="D10" s="440">
        <f>IF(ISNA(VLOOKUP(A10,入力シート!$B$21:$AN$40,3,FALSE)),"",VLOOKUP(A10,入力シート!$B$21:$AN$40,3,FALSE))</f>
        <v>0</v>
      </c>
      <c r="E10" s="440"/>
      <c r="F10" s="440"/>
      <c r="G10" s="440"/>
      <c r="H10" s="440"/>
      <c r="I10" s="440"/>
      <c r="J10" s="440"/>
      <c r="K10" s="440"/>
      <c r="L10" s="446"/>
      <c r="M10" s="443" t="str">
        <f>IF(入力シート!D22="","",SUM(入力シート!W22:AO22))</f>
        <v/>
      </c>
      <c r="N10" s="444"/>
      <c r="O10" s="444"/>
      <c r="P10" s="445"/>
      <c r="Q10" s="439" t="str">
        <f>IF(入力シート!W22="","",入力シート!W22)</f>
        <v/>
      </c>
      <c r="R10" s="435"/>
      <c r="S10" s="435"/>
      <c r="T10" s="2" t="str">
        <f>IF(AND(入力シート!W22&lt;&gt;0,入力シート!AF22&lt;&gt;0),"+","")</f>
        <v/>
      </c>
      <c r="U10" s="435" t="str">
        <f>IF(入力シート!AF22="","",入力シート!AF22)</f>
        <v/>
      </c>
      <c r="V10" s="435"/>
      <c r="W10" s="435"/>
      <c r="X10" s="2" t="str">
        <f>IF(AND(入力シート!AF22&lt;&gt;0,入力シート!AO22&lt;&gt;0),"+","")</f>
        <v/>
      </c>
      <c r="Y10" s="427" t="str">
        <f>IF(入力シート!AO22="","",入力シート!AO22)</f>
        <v/>
      </c>
      <c r="Z10" s="428"/>
      <c r="AA10" s="443" t="str">
        <f t="shared" si="0"/>
        <v/>
      </c>
      <c r="AB10" s="444"/>
      <c r="AC10" s="444"/>
      <c r="AD10" s="445"/>
      <c r="AE10" s="443" t="str">
        <f t="shared" si="1"/>
        <v/>
      </c>
      <c r="AF10" s="444"/>
      <c r="AG10" s="444"/>
      <c r="AH10" s="445"/>
      <c r="AI10" s="544"/>
      <c r="AJ10" s="545"/>
      <c r="AK10" s="545"/>
      <c r="AL10" s="546"/>
      <c r="AM10" s="442"/>
      <c r="AN10" s="442"/>
      <c r="AO10" s="442"/>
      <c r="AP10" s="442"/>
      <c r="AQ10" s="440"/>
      <c r="AR10" s="440"/>
      <c r="AS10" s="440"/>
      <c r="AT10" s="440"/>
      <c r="AU10" s="440"/>
      <c r="AV10" s="440"/>
      <c r="AW10" s="440"/>
      <c r="AX10" s="440"/>
      <c r="AY10" s="440"/>
      <c r="AZ10" s="440"/>
      <c r="BA10" s="440"/>
      <c r="BB10" s="440"/>
      <c r="BC10" s="440"/>
      <c r="BD10" s="441"/>
    </row>
    <row r="11" spans="1:58" ht="13.5" customHeight="1">
      <c r="A11" s="31">
        <v>3</v>
      </c>
      <c r="C11" s="83"/>
      <c r="D11" s="440">
        <f>IF(ISNA(VLOOKUP(A11,入力シート!$B$21:$AN$40,3,FALSE)),"",VLOOKUP(A11,入力シート!$B$21:$AN$40,3,FALSE))</f>
        <v>0</v>
      </c>
      <c r="E11" s="440"/>
      <c r="F11" s="440"/>
      <c r="G11" s="440"/>
      <c r="H11" s="440"/>
      <c r="I11" s="440"/>
      <c r="J11" s="440"/>
      <c r="K11" s="440"/>
      <c r="L11" s="446"/>
      <c r="M11" s="443" t="str">
        <f>IF(入力シート!D23="","",SUM(入力シート!W23:AO23))</f>
        <v/>
      </c>
      <c r="N11" s="444"/>
      <c r="O11" s="444"/>
      <c r="P11" s="445"/>
      <c r="Q11" s="439" t="str">
        <f>IF(入力シート!W23="","",入力シート!W23)</f>
        <v/>
      </c>
      <c r="R11" s="435"/>
      <c r="S11" s="435"/>
      <c r="T11" s="2" t="str">
        <f>IF(AND(入力シート!W23&lt;&gt;0,入力シート!AF23&lt;&gt;0),"+","")</f>
        <v/>
      </c>
      <c r="U11" s="435" t="str">
        <f>IF(入力シート!AF23="","",入力シート!AF23)</f>
        <v/>
      </c>
      <c r="V11" s="435"/>
      <c r="W11" s="435"/>
      <c r="X11" s="2" t="str">
        <f>IF(AND(入力シート!AF23&lt;&gt;0,入力シート!AO23&lt;&gt;0),"+","")</f>
        <v/>
      </c>
      <c r="Y11" s="427" t="str">
        <f>IF(入力シート!AO23="","",入力シート!AO23)</f>
        <v/>
      </c>
      <c r="Z11" s="428"/>
      <c r="AA11" s="443" t="str">
        <f t="shared" si="0"/>
        <v/>
      </c>
      <c r="AB11" s="444"/>
      <c r="AC11" s="444"/>
      <c r="AD11" s="445"/>
      <c r="AE11" s="443" t="str">
        <f t="shared" si="1"/>
        <v/>
      </c>
      <c r="AF11" s="444"/>
      <c r="AG11" s="444"/>
      <c r="AH11" s="445"/>
      <c r="AI11" s="544"/>
      <c r="AJ11" s="545"/>
      <c r="AK11" s="545"/>
      <c r="AL11" s="546"/>
      <c r="AM11" s="442"/>
      <c r="AN11" s="442"/>
      <c r="AO11" s="442"/>
      <c r="AP11" s="442"/>
      <c r="AQ11" s="440"/>
      <c r="AR11" s="440"/>
      <c r="AS11" s="440"/>
      <c r="AT11" s="440"/>
      <c r="AU11" s="440"/>
      <c r="AV11" s="440"/>
      <c r="AW11" s="440"/>
      <c r="AX11" s="440"/>
      <c r="AY11" s="440"/>
      <c r="AZ11" s="440"/>
      <c r="BA11" s="440"/>
      <c r="BB11" s="440"/>
      <c r="BC11" s="440"/>
      <c r="BD11" s="441"/>
    </row>
    <row r="12" spans="1:58" ht="13.5" customHeight="1">
      <c r="A12" s="31">
        <v>4</v>
      </c>
      <c r="C12" s="83"/>
      <c r="D12" s="440">
        <f>IF(ISNA(VLOOKUP(A12,入力シート!$B$21:$AN$40,3,FALSE)),"",VLOOKUP(A12,入力シート!$B$21:$AN$40,3,FALSE))</f>
        <v>0</v>
      </c>
      <c r="E12" s="440"/>
      <c r="F12" s="440"/>
      <c r="G12" s="440"/>
      <c r="H12" s="440"/>
      <c r="I12" s="440"/>
      <c r="J12" s="440"/>
      <c r="K12" s="440"/>
      <c r="L12" s="446"/>
      <c r="M12" s="443" t="str">
        <f>IF(入力シート!D24="","",SUM(入力シート!W24:AO24))</f>
        <v/>
      </c>
      <c r="N12" s="444"/>
      <c r="O12" s="444"/>
      <c r="P12" s="445"/>
      <c r="Q12" s="439" t="str">
        <f>IF(入力シート!W24="","",入力シート!W24)</f>
        <v/>
      </c>
      <c r="R12" s="435"/>
      <c r="S12" s="435"/>
      <c r="T12" s="2" t="str">
        <f>IF(AND(入力シート!W24&lt;&gt;0,入力シート!AF24&lt;&gt;0),"+","")</f>
        <v/>
      </c>
      <c r="U12" s="435" t="str">
        <f>IF(入力シート!AF24="","",入力シート!AF24)</f>
        <v/>
      </c>
      <c r="V12" s="435"/>
      <c r="W12" s="435"/>
      <c r="X12" s="2" t="str">
        <f>IF(AND(入力シート!AF24&lt;&gt;0,入力シート!AO24&lt;&gt;0),"+","")</f>
        <v/>
      </c>
      <c r="Y12" s="427" t="str">
        <f>IF(入力シート!AO24="","",入力シート!AO24)</f>
        <v/>
      </c>
      <c r="Z12" s="428"/>
      <c r="AA12" s="443" t="str">
        <f t="shared" si="0"/>
        <v/>
      </c>
      <c r="AB12" s="444"/>
      <c r="AC12" s="444"/>
      <c r="AD12" s="445"/>
      <c r="AE12" s="443" t="str">
        <f t="shared" si="1"/>
        <v/>
      </c>
      <c r="AF12" s="444"/>
      <c r="AG12" s="444"/>
      <c r="AH12" s="445"/>
      <c r="AI12" s="544"/>
      <c r="AJ12" s="545"/>
      <c r="AK12" s="545"/>
      <c r="AL12" s="546"/>
      <c r="AM12" s="442"/>
      <c r="AN12" s="442"/>
      <c r="AO12" s="442"/>
      <c r="AP12" s="442"/>
      <c r="AQ12" s="440"/>
      <c r="AR12" s="440"/>
      <c r="AS12" s="440"/>
      <c r="AT12" s="440"/>
      <c r="AU12" s="440"/>
      <c r="AV12" s="440"/>
      <c r="AW12" s="440"/>
      <c r="AX12" s="440"/>
      <c r="AY12" s="440"/>
      <c r="AZ12" s="440"/>
      <c r="BA12" s="440"/>
      <c r="BB12" s="440"/>
      <c r="BC12" s="440"/>
      <c r="BD12" s="441"/>
    </row>
    <row r="13" spans="1:58" ht="13.5" customHeight="1">
      <c r="A13" s="31">
        <v>5</v>
      </c>
      <c r="C13" s="83"/>
      <c r="D13" s="440">
        <f>IF(ISNA(VLOOKUP(A13,入力シート!$B$21:$AN$40,3,FALSE)),"",VLOOKUP(A13,入力シート!$B$21:$AN$40,3,FALSE))</f>
        <v>0</v>
      </c>
      <c r="E13" s="440"/>
      <c r="F13" s="440"/>
      <c r="G13" s="440"/>
      <c r="H13" s="440"/>
      <c r="I13" s="440"/>
      <c r="J13" s="440"/>
      <c r="K13" s="440"/>
      <c r="L13" s="446"/>
      <c r="M13" s="443" t="str">
        <f>IF(入力シート!D25="","",SUM(入力シート!W25:AO25))</f>
        <v/>
      </c>
      <c r="N13" s="444"/>
      <c r="O13" s="444"/>
      <c r="P13" s="445"/>
      <c r="Q13" s="439" t="str">
        <f>IF(入力シート!W25="","",入力シート!W25)</f>
        <v/>
      </c>
      <c r="R13" s="435"/>
      <c r="S13" s="435"/>
      <c r="T13" s="2" t="str">
        <f>IF(AND(入力シート!W25&lt;&gt;0,入力シート!AF25&lt;&gt;0),"+","")</f>
        <v/>
      </c>
      <c r="U13" s="435" t="str">
        <f>IF(入力シート!AF25="","",入力シート!AF25)</f>
        <v/>
      </c>
      <c r="V13" s="435"/>
      <c r="W13" s="435"/>
      <c r="X13" s="2" t="str">
        <f>IF(AND(入力シート!AF25&lt;&gt;0,入力シート!AO25&lt;&gt;0),"+","")</f>
        <v/>
      </c>
      <c r="Y13" s="427" t="str">
        <f>IF(入力シート!AO25="","",入力シート!AO25)</f>
        <v/>
      </c>
      <c r="Z13" s="428"/>
      <c r="AA13" s="443" t="str">
        <f t="shared" si="0"/>
        <v/>
      </c>
      <c r="AB13" s="444"/>
      <c r="AC13" s="444"/>
      <c r="AD13" s="445"/>
      <c r="AE13" s="443" t="str">
        <f t="shared" si="1"/>
        <v/>
      </c>
      <c r="AF13" s="444"/>
      <c r="AG13" s="444"/>
      <c r="AH13" s="445"/>
      <c r="AI13" s="544"/>
      <c r="AJ13" s="545"/>
      <c r="AK13" s="545"/>
      <c r="AL13" s="546"/>
      <c r="AM13" s="442"/>
      <c r="AN13" s="442"/>
      <c r="AO13" s="442"/>
      <c r="AP13" s="442"/>
      <c r="AQ13" s="440"/>
      <c r="AR13" s="440"/>
      <c r="AS13" s="440"/>
      <c r="AT13" s="440"/>
      <c r="AU13" s="440"/>
      <c r="AV13" s="440"/>
      <c r="AW13" s="440"/>
      <c r="AX13" s="440"/>
      <c r="AY13" s="440"/>
      <c r="AZ13" s="440"/>
      <c r="BA13" s="440"/>
      <c r="BB13" s="440"/>
      <c r="BC13" s="440"/>
      <c r="BD13" s="441"/>
    </row>
    <row r="14" spans="1:58" ht="13.5" customHeight="1">
      <c r="A14" s="31">
        <v>6</v>
      </c>
      <c r="C14" s="83"/>
      <c r="D14" s="440">
        <f>IF(ISNA(VLOOKUP(A14,入力シート!$B$21:$AN$40,3,FALSE)),"",VLOOKUP(A14,入力シート!$B$21:$AN$40,3,FALSE))</f>
        <v>0</v>
      </c>
      <c r="E14" s="440"/>
      <c r="F14" s="440"/>
      <c r="G14" s="440"/>
      <c r="H14" s="440"/>
      <c r="I14" s="440"/>
      <c r="J14" s="440"/>
      <c r="K14" s="440"/>
      <c r="L14" s="446"/>
      <c r="M14" s="443" t="str">
        <f>IF(入力シート!D26="","",SUM(入力シート!W26:AO26))</f>
        <v/>
      </c>
      <c r="N14" s="444"/>
      <c r="O14" s="444"/>
      <c r="P14" s="445"/>
      <c r="Q14" s="439" t="str">
        <f>IF(入力シート!W26="","",入力シート!W26)</f>
        <v/>
      </c>
      <c r="R14" s="435"/>
      <c r="S14" s="435"/>
      <c r="T14" s="2" t="str">
        <f>IF(AND(入力シート!W26&lt;&gt;0,入力シート!AF26&lt;&gt;0),"+","")</f>
        <v/>
      </c>
      <c r="U14" s="435" t="str">
        <f>IF(入力シート!AF26="","",入力シート!AF26)</f>
        <v/>
      </c>
      <c r="V14" s="435"/>
      <c r="W14" s="435"/>
      <c r="X14" s="2" t="str">
        <f>IF(AND(入力シート!AF26&lt;&gt;0,入力シート!AO26&lt;&gt;0),"+","")</f>
        <v/>
      </c>
      <c r="Y14" s="427" t="str">
        <f>IF(入力シート!AO26="","",入力シート!AO26)</f>
        <v/>
      </c>
      <c r="Z14" s="428"/>
      <c r="AA14" s="443" t="str">
        <f t="shared" si="0"/>
        <v/>
      </c>
      <c r="AB14" s="444"/>
      <c r="AC14" s="444"/>
      <c r="AD14" s="445"/>
      <c r="AE14" s="443" t="str">
        <f t="shared" si="1"/>
        <v/>
      </c>
      <c r="AF14" s="444"/>
      <c r="AG14" s="444"/>
      <c r="AH14" s="445"/>
      <c r="AI14" s="544"/>
      <c r="AJ14" s="545"/>
      <c r="AK14" s="545"/>
      <c r="AL14" s="546"/>
      <c r="AM14" s="442"/>
      <c r="AN14" s="442"/>
      <c r="AO14" s="442"/>
      <c r="AP14" s="442"/>
      <c r="AQ14" s="440"/>
      <c r="AR14" s="440"/>
      <c r="AS14" s="440"/>
      <c r="AT14" s="440"/>
      <c r="AU14" s="440"/>
      <c r="AV14" s="440"/>
      <c r="AW14" s="440"/>
      <c r="AX14" s="440"/>
      <c r="AY14" s="440"/>
      <c r="AZ14" s="440"/>
      <c r="BA14" s="440"/>
      <c r="BB14" s="440"/>
      <c r="BC14" s="440"/>
      <c r="BD14" s="441"/>
    </row>
    <row r="15" spans="1:58" ht="13.5" customHeight="1">
      <c r="A15" s="31">
        <v>7</v>
      </c>
      <c r="C15" s="83"/>
      <c r="D15" s="440">
        <f>IF(ISNA(VLOOKUP(A15,入力シート!$B$21:$AN$40,3,FALSE)),"",VLOOKUP(A15,入力シート!$B$21:$AN$40,3,FALSE))</f>
        <v>0</v>
      </c>
      <c r="E15" s="440"/>
      <c r="F15" s="440"/>
      <c r="G15" s="440"/>
      <c r="H15" s="440"/>
      <c r="I15" s="440"/>
      <c r="J15" s="440"/>
      <c r="K15" s="440"/>
      <c r="L15" s="446"/>
      <c r="M15" s="443" t="str">
        <f>IF(入力シート!D27="","",SUM(入力シート!W27:AO27))</f>
        <v/>
      </c>
      <c r="N15" s="444"/>
      <c r="O15" s="444"/>
      <c r="P15" s="445"/>
      <c r="Q15" s="439" t="str">
        <f>IF(入力シート!W27="","",入力シート!W27)</f>
        <v/>
      </c>
      <c r="R15" s="435"/>
      <c r="S15" s="435"/>
      <c r="T15" s="2" t="str">
        <f>IF(AND(入力シート!W27&lt;&gt;0,入力シート!AF27&lt;&gt;0),"+","")</f>
        <v/>
      </c>
      <c r="U15" s="435" t="str">
        <f>IF(入力シート!AF27="","",入力シート!AF27)</f>
        <v/>
      </c>
      <c r="V15" s="435"/>
      <c r="W15" s="435"/>
      <c r="X15" s="2" t="str">
        <f>IF(AND(入力シート!AF27&lt;&gt;0,入力シート!AO27&lt;&gt;0),"+","")</f>
        <v/>
      </c>
      <c r="Y15" s="427" t="str">
        <f>IF(入力シート!AO27="","",入力シート!AO27)</f>
        <v/>
      </c>
      <c r="Z15" s="428"/>
      <c r="AA15" s="443" t="str">
        <f t="shared" si="0"/>
        <v/>
      </c>
      <c r="AB15" s="444"/>
      <c r="AC15" s="444"/>
      <c r="AD15" s="445"/>
      <c r="AE15" s="443" t="str">
        <f t="shared" si="1"/>
        <v/>
      </c>
      <c r="AF15" s="444"/>
      <c r="AG15" s="444"/>
      <c r="AH15" s="445"/>
      <c r="AI15" s="544"/>
      <c r="AJ15" s="545"/>
      <c r="AK15" s="545"/>
      <c r="AL15" s="546"/>
      <c r="AM15" s="442"/>
      <c r="AN15" s="442"/>
      <c r="AO15" s="442"/>
      <c r="AP15" s="442"/>
      <c r="AQ15" s="440"/>
      <c r="AR15" s="440"/>
      <c r="AS15" s="440"/>
      <c r="AT15" s="440"/>
      <c r="AU15" s="440"/>
      <c r="AV15" s="440"/>
      <c r="AW15" s="440"/>
      <c r="AX15" s="440"/>
      <c r="AY15" s="440"/>
      <c r="AZ15" s="440"/>
      <c r="BA15" s="440"/>
      <c r="BB15" s="440"/>
      <c r="BC15" s="440"/>
      <c r="BD15" s="441"/>
    </row>
    <row r="16" spans="1:58" ht="13.5" customHeight="1">
      <c r="A16" s="31">
        <v>8</v>
      </c>
      <c r="C16" s="83"/>
      <c r="D16" s="440">
        <f>IF(ISNA(VLOOKUP(A16,入力シート!$B$21:$AN$40,3,FALSE)),"",VLOOKUP(A16,入力シート!$B$21:$AN$40,3,FALSE))</f>
        <v>0</v>
      </c>
      <c r="E16" s="440"/>
      <c r="F16" s="440"/>
      <c r="G16" s="440"/>
      <c r="H16" s="440"/>
      <c r="I16" s="440"/>
      <c r="J16" s="440"/>
      <c r="K16" s="440"/>
      <c r="L16" s="446"/>
      <c r="M16" s="443" t="str">
        <f>IF(入力シート!D28="","",SUM(入力シート!W28:AO28))</f>
        <v/>
      </c>
      <c r="N16" s="444"/>
      <c r="O16" s="444"/>
      <c r="P16" s="445"/>
      <c r="Q16" s="439" t="str">
        <f>IF(入力シート!W28="","",入力シート!W28)</f>
        <v/>
      </c>
      <c r="R16" s="435"/>
      <c r="S16" s="435"/>
      <c r="T16" s="2" t="str">
        <f>IF(AND(入力シート!W28&lt;&gt;0,入力シート!AF28&lt;&gt;0),"+","")</f>
        <v/>
      </c>
      <c r="U16" s="435" t="str">
        <f>IF(入力シート!AF28="","",入力シート!AF28)</f>
        <v/>
      </c>
      <c r="V16" s="435"/>
      <c r="W16" s="435"/>
      <c r="X16" s="2" t="str">
        <f>IF(AND(入力シート!AF28&lt;&gt;0,入力シート!AO28&lt;&gt;0),"+","")</f>
        <v/>
      </c>
      <c r="Y16" s="427" t="str">
        <f>IF(入力シート!AO28="","",入力シート!AO28)</f>
        <v/>
      </c>
      <c r="Z16" s="428"/>
      <c r="AA16" s="443" t="str">
        <f t="shared" si="0"/>
        <v/>
      </c>
      <c r="AB16" s="444"/>
      <c r="AC16" s="444"/>
      <c r="AD16" s="445"/>
      <c r="AE16" s="443" t="str">
        <f t="shared" si="1"/>
        <v/>
      </c>
      <c r="AF16" s="444"/>
      <c r="AG16" s="444"/>
      <c r="AH16" s="445"/>
      <c r="AI16" s="544"/>
      <c r="AJ16" s="545"/>
      <c r="AK16" s="545"/>
      <c r="AL16" s="546"/>
      <c r="AM16" s="442"/>
      <c r="AN16" s="442"/>
      <c r="AO16" s="442"/>
      <c r="AP16" s="442"/>
      <c r="AQ16" s="440"/>
      <c r="AR16" s="440"/>
      <c r="AS16" s="440"/>
      <c r="AT16" s="440"/>
      <c r="AU16" s="440"/>
      <c r="AV16" s="440"/>
      <c r="AW16" s="440"/>
      <c r="AX16" s="440"/>
      <c r="AY16" s="440"/>
      <c r="AZ16" s="440"/>
      <c r="BA16" s="440"/>
      <c r="BB16" s="440"/>
      <c r="BC16" s="440"/>
      <c r="BD16" s="441"/>
    </row>
    <row r="17" spans="1:56" ht="13.5" customHeight="1">
      <c r="A17" s="31">
        <v>9</v>
      </c>
      <c r="C17" s="83"/>
      <c r="D17" s="440">
        <f>IF(ISNA(VLOOKUP(A17,入力シート!$B$21:$AN$40,3,FALSE)),"",VLOOKUP(A17,入力シート!$B$21:$AN$40,3,FALSE))</f>
        <v>0</v>
      </c>
      <c r="E17" s="440"/>
      <c r="F17" s="440"/>
      <c r="G17" s="440"/>
      <c r="H17" s="440"/>
      <c r="I17" s="440"/>
      <c r="J17" s="440"/>
      <c r="K17" s="440"/>
      <c r="L17" s="446"/>
      <c r="M17" s="443" t="str">
        <f>IF(入力シート!D29="","",SUM(入力シート!W29:AO29))</f>
        <v/>
      </c>
      <c r="N17" s="444"/>
      <c r="O17" s="444"/>
      <c r="P17" s="445"/>
      <c r="Q17" s="439" t="str">
        <f>IF(入力シート!W29="","",入力シート!W29)</f>
        <v/>
      </c>
      <c r="R17" s="435"/>
      <c r="S17" s="435"/>
      <c r="T17" s="2" t="str">
        <f>IF(AND(入力シート!W29&lt;&gt;0,入力シート!AF29&lt;&gt;0),"+","")</f>
        <v/>
      </c>
      <c r="U17" s="435" t="str">
        <f>IF(入力シート!AF29="","",入力シート!AF29)</f>
        <v/>
      </c>
      <c r="V17" s="435"/>
      <c r="W17" s="435"/>
      <c r="X17" s="2" t="str">
        <f>IF(AND(入力シート!AF29&lt;&gt;0,入力シート!AO29&lt;&gt;0),"+","")</f>
        <v/>
      </c>
      <c r="Y17" s="427" t="str">
        <f>IF(入力シート!AO29="","",入力シート!AO29)</f>
        <v/>
      </c>
      <c r="Z17" s="428"/>
      <c r="AA17" s="443" t="str">
        <f t="shared" si="0"/>
        <v/>
      </c>
      <c r="AB17" s="444"/>
      <c r="AC17" s="444"/>
      <c r="AD17" s="445"/>
      <c r="AE17" s="443" t="str">
        <f t="shared" si="1"/>
        <v/>
      </c>
      <c r="AF17" s="444"/>
      <c r="AG17" s="444"/>
      <c r="AH17" s="445"/>
      <c r="AI17" s="544"/>
      <c r="AJ17" s="545"/>
      <c r="AK17" s="545"/>
      <c r="AL17" s="546"/>
      <c r="AM17" s="442"/>
      <c r="AN17" s="442"/>
      <c r="AO17" s="442"/>
      <c r="AP17" s="442"/>
      <c r="AQ17" s="440"/>
      <c r="AR17" s="440"/>
      <c r="AS17" s="440"/>
      <c r="AT17" s="440"/>
      <c r="AU17" s="440"/>
      <c r="AV17" s="440"/>
      <c r="AW17" s="440"/>
      <c r="AX17" s="440"/>
      <c r="AY17" s="440"/>
      <c r="AZ17" s="440"/>
      <c r="BA17" s="440"/>
      <c r="BB17" s="440"/>
      <c r="BC17" s="440"/>
      <c r="BD17" s="441"/>
    </row>
    <row r="18" spans="1:56" ht="13.5" customHeight="1">
      <c r="A18" s="31">
        <v>10</v>
      </c>
      <c r="C18" s="83"/>
      <c r="D18" s="440">
        <f>IF(ISNA(VLOOKUP(A18,入力シート!$B$21:$AN$40,3,FALSE)),"",VLOOKUP(A18,入力シート!$B$21:$AN$40,3,FALSE))</f>
        <v>0</v>
      </c>
      <c r="E18" s="440"/>
      <c r="F18" s="440"/>
      <c r="G18" s="440"/>
      <c r="H18" s="440"/>
      <c r="I18" s="440"/>
      <c r="J18" s="440"/>
      <c r="K18" s="440"/>
      <c r="L18" s="446"/>
      <c r="M18" s="443" t="str">
        <f>IF(入力シート!D30="","",SUM(入力シート!W30:AO30))</f>
        <v/>
      </c>
      <c r="N18" s="444"/>
      <c r="O18" s="444"/>
      <c r="P18" s="445"/>
      <c r="Q18" s="439" t="str">
        <f>IF(入力シート!W30="","",入力シート!W30)</f>
        <v/>
      </c>
      <c r="R18" s="435"/>
      <c r="S18" s="435"/>
      <c r="T18" s="2" t="str">
        <f>IF(AND(入力シート!W30&lt;&gt;0,入力シート!AF30&lt;&gt;0),"+","")</f>
        <v/>
      </c>
      <c r="U18" s="435" t="str">
        <f>IF(入力シート!AF30="","",入力シート!AF30)</f>
        <v/>
      </c>
      <c r="V18" s="435"/>
      <c r="W18" s="435"/>
      <c r="X18" s="2" t="str">
        <f>IF(AND(入力シート!AF30&lt;&gt;0,入力シート!AO30&lt;&gt;0),"+","")</f>
        <v/>
      </c>
      <c r="Y18" s="427" t="str">
        <f>IF(入力シート!AO30="","",入力シート!AO30)</f>
        <v/>
      </c>
      <c r="Z18" s="428"/>
      <c r="AA18" s="443" t="str">
        <f t="shared" si="0"/>
        <v/>
      </c>
      <c r="AB18" s="444"/>
      <c r="AC18" s="444"/>
      <c r="AD18" s="445"/>
      <c r="AE18" s="443" t="str">
        <f t="shared" si="1"/>
        <v/>
      </c>
      <c r="AF18" s="444"/>
      <c r="AG18" s="444"/>
      <c r="AH18" s="445"/>
      <c r="AI18" s="544"/>
      <c r="AJ18" s="545"/>
      <c r="AK18" s="545"/>
      <c r="AL18" s="546"/>
      <c r="AM18" s="442"/>
      <c r="AN18" s="442"/>
      <c r="AO18" s="442"/>
      <c r="AP18" s="442"/>
      <c r="AQ18" s="440"/>
      <c r="AR18" s="440"/>
      <c r="AS18" s="440"/>
      <c r="AT18" s="440"/>
      <c r="AU18" s="440"/>
      <c r="AV18" s="440"/>
      <c r="AW18" s="440"/>
      <c r="AX18" s="440"/>
      <c r="AY18" s="440"/>
      <c r="AZ18" s="440"/>
      <c r="BA18" s="440"/>
      <c r="BB18" s="440"/>
      <c r="BC18" s="440"/>
      <c r="BD18" s="441"/>
    </row>
    <row r="19" spans="1:56" ht="13.5" customHeight="1">
      <c r="A19" s="31">
        <v>11</v>
      </c>
      <c r="C19" s="83"/>
      <c r="D19" s="440">
        <f>IF(ISNA(VLOOKUP(A19,入力シート!$B$21:$AN$40,3,FALSE)),"",VLOOKUP(A19,入力シート!$B$21:$AN$40,3,FALSE))</f>
        <v>0</v>
      </c>
      <c r="E19" s="440"/>
      <c r="F19" s="440"/>
      <c r="G19" s="440"/>
      <c r="H19" s="440"/>
      <c r="I19" s="440"/>
      <c r="J19" s="440"/>
      <c r="K19" s="440"/>
      <c r="L19" s="446"/>
      <c r="M19" s="443" t="str">
        <f>IF(入力シート!D31="","",SUM(入力シート!W31:AO31))</f>
        <v/>
      </c>
      <c r="N19" s="444"/>
      <c r="O19" s="444"/>
      <c r="P19" s="445"/>
      <c r="Q19" s="439" t="str">
        <f>IF(入力シート!W31="","",入力シート!W31)</f>
        <v/>
      </c>
      <c r="R19" s="435"/>
      <c r="S19" s="435"/>
      <c r="T19" s="2" t="str">
        <f>IF(AND(入力シート!W31&lt;&gt;0,入力シート!AF31&lt;&gt;0),"+","")</f>
        <v/>
      </c>
      <c r="U19" s="435" t="str">
        <f>IF(入力シート!AF31="","",入力シート!AF31)</f>
        <v/>
      </c>
      <c r="V19" s="435"/>
      <c r="W19" s="435"/>
      <c r="X19" s="2" t="str">
        <f>IF(AND(入力シート!AF31&lt;&gt;0,入力シート!AO31&lt;&gt;0),"+","")</f>
        <v/>
      </c>
      <c r="Y19" s="427" t="str">
        <f>IF(入力シート!AO31="","",入力シート!AO31)</f>
        <v/>
      </c>
      <c r="Z19" s="428"/>
      <c r="AA19" s="443" t="str">
        <f t="shared" si="0"/>
        <v/>
      </c>
      <c r="AB19" s="444"/>
      <c r="AC19" s="444"/>
      <c r="AD19" s="445"/>
      <c r="AE19" s="443" t="str">
        <f t="shared" si="1"/>
        <v/>
      </c>
      <c r="AF19" s="444"/>
      <c r="AG19" s="444"/>
      <c r="AH19" s="445"/>
      <c r="AI19" s="544"/>
      <c r="AJ19" s="545"/>
      <c r="AK19" s="545"/>
      <c r="AL19" s="546"/>
      <c r="AM19" s="442"/>
      <c r="AN19" s="442"/>
      <c r="AO19" s="442"/>
      <c r="AP19" s="442"/>
      <c r="AQ19" s="440"/>
      <c r="AR19" s="440"/>
      <c r="AS19" s="440"/>
      <c r="AT19" s="440"/>
      <c r="AU19" s="440"/>
      <c r="AV19" s="440"/>
      <c r="AW19" s="440"/>
      <c r="AX19" s="440"/>
      <c r="AY19" s="440"/>
      <c r="AZ19" s="440"/>
      <c r="BA19" s="440"/>
      <c r="BB19" s="440"/>
      <c r="BC19" s="440"/>
      <c r="BD19" s="441"/>
    </row>
    <row r="20" spans="1:56" ht="13.5" customHeight="1">
      <c r="A20" s="31">
        <v>12</v>
      </c>
      <c r="C20" s="83"/>
      <c r="D20" s="440">
        <f>IF(ISNA(VLOOKUP(A20,入力シート!$B$21:$AN$40,3,FALSE)),"",VLOOKUP(A20,入力シート!$B$21:$AN$40,3,FALSE))</f>
        <v>0</v>
      </c>
      <c r="E20" s="440"/>
      <c r="F20" s="440"/>
      <c r="G20" s="440"/>
      <c r="H20" s="440"/>
      <c r="I20" s="440"/>
      <c r="J20" s="440"/>
      <c r="K20" s="440"/>
      <c r="L20" s="446"/>
      <c r="M20" s="443" t="str">
        <f>IF(入力シート!D32="","",SUM(入力シート!W32:AO32))</f>
        <v/>
      </c>
      <c r="N20" s="444"/>
      <c r="O20" s="444"/>
      <c r="P20" s="445"/>
      <c r="Q20" s="439" t="str">
        <f>IF(入力シート!W32="","",入力シート!W32)</f>
        <v/>
      </c>
      <c r="R20" s="435"/>
      <c r="S20" s="435"/>
      <c r="T20" s="2" t="str">
        <f>IF(AND(入力シート!W32&lt;&gt;0,入力シート!AF32&lt;&gt;0),"+","")</f>
        <v/>
      </c>
      <c r="U20" s="435" t="str">
        <f>IF(入力シート!AF32="","",入力シート!AF32)</f>
        <v/>
      </c>
      <c r="V20" s="435"/>
      <c r="W20" s="435"/>
      <c r="X20" s="2" t="str">
        <f>IF(AND(入力シート!AF32&lt;&gt;0,入力シート!AO32&lt;&gt;0),"+","")</f>
        <v/>
      </c>
      <c r="Y20" s="427" t="str">
        <f>IF(入力シート!AO32="","",入力シート!AO32)</f>
        <v/>
      </c>
      <c r="Z20" s="428"/>
      <c r="AA20" s="443" t="str">
        <f t="shared" si="0"/>
        <v/>
      </c>
      <c r="AB20" s="444"/>
      <c r="AC20" s="444"/>
      <c r="AD20" s="445"/>
      <c r="AE20" s="443" t="str">
        <f t="shared" si="1"/>
        <v/>
      </c>
      <c r="AF20" s="444"/>
      <c r="AG20" s="444"/>
      <c r="AH20" s="445"/>
      <c r="AI20" s="544"/>
      <c r="AJ20" s="545"/>
      <c r="AK20" s="545"/>
      <c r="AL20" s="546"/>
      <c r="AM20" s="442"/>
      <c r="AN20" s="442"/>
      <c r="AO20" s="442"/>
      <c r="AP20" s="442"/>
      <c r="AQ20" s="440"/>
      <c r="AR20" s="440"/>
      <c r="AS20" s="440"/>
      <c r="AT20" s="440"/>
      <c r="AU20" s="440"/>
      <c r="AV20" s="440"/>
      <c r="AW20" s="440"/>
      <c r="AX20" s="440"/>
      <c r="AY20" s="440"/>
      <c r="AZ20" s="440"/>
      <c r="BA20" s="440"/>
      <c r="BB20" s="440"/>
      <c r="BC20" s="440"/>
      <c r="BD20" s="441"/>
    </row>
    <row r="21" spans="1:56" ht="13.5" customHeight="1">
      <c r="A21" s="31">
        <v>13</v>
      </c>
      <c r="C21" s="83"/>
      <c r="D21" s="440">
        <f>IF(ISNA(VLOOKUP(A21,入力シート!$B$21:$AN$40,3,FALSE)),"",VLOOKUP(A21,入力シート!$B$21:$AN$40,3,FALSE))</f>
        <v>0</v>
      </c>
      <c r="E21" s="440"/>
      <c r="F21" s="440"/>
      <c r="G21" s="440"/>
      <c r="H21" s="440"/>
      <c r="I21" s="440"/>
      <c r="J21" s="440"/>
      <c r="K21" s="440"/>
      <c r="L21" s="446"/>
      <c r="M21" s="443" t="str">
        <f>IF(入力シート!D33="","",SUM(入力シート!W33:AO33))</f>
        <v/>
      </c>
      <c r="N21" s="444"/>
      <c r="O21" s="444"/>
      <c r="P21" s="445"/>
      <c r="Q21" s="439" t="str">
        <f>IF(入力シート!W33="","",入力シート!W33)</f>
        <v/>
      </c>
      <c r="R21" s="435"/>
      <c r="S21" s="435"/>
      <c r="T21" s="2" t="str">
        <f>IF(AND(入力シート!W33&lt;&gt;0,入力シート!AF33&lt;&gt;0),"+","")</f>
        <v/>
      </c>
      <c r="U21" s="435" t="str">
        <f>IF(入力シート!AF33="","",入力シート!AF33)</f>
        <v/>
      </c>
      <c r="V21" s="435"/>
      <c r="W21" s="435"/>
      <c r="X21" s="2" t="str">
        <f>IF(AND(入力シート!AF33&lt;&gt;0,入力シート!AO33&lt;&gt;0),"+","")</f>
        <v/>
      </c>
      <c r="Y21" s="427" t="str">
        <f>IF(入力シート!AO33="","",入力シート!AO33)</f>
        <v/>
      </c>
      <c r="Z21" s="428"/>
      <c r="AA21" s="443" t="str">
        <f t="shared" si="0"/>
        <v/>
      </c>
      <c r="AB21" s="444"/>
      <c r="AC21" s="444"/>
      <c r="AD21" s="445"/>
      <c r="AE21" s="443" t="str">
        <f t="shared" si="1"/>
        <v/>
      </c>
      <c r="AF21" s="444"/>
      <c r="AG21" s="444"/>
      <c r="AH21" s="445"/>
      <c r="AI21" s="544"/>
      <c r="AJ21" s="545"/>
      <c r="AK21" s="545"/>
      <c r="AL21" s="546"/>
      <c r="AM21" s="442"/>
      <c r="AN21" s="442"/>
      <c r="AO21" s="442"/>
      <c r="AP21" s="442"/>
      <c r="AQ21" s="440"/>
      <c r="AR21" s="440"/>
      <c r="AS21" s="440"/>
      <c r="AT21" s="440"/>
      <c r="AU21" s="440"/>
      <c r="AV21" s="440"/>
      <c r="AW21" s="440"/>
      <c r="AX21" s="440"/>
      <c r="AY21" s="440"/>
      <c r="AZ21" s="440"/>
      <c r="BA21" s="440"/>
      <c r="BB21" s="440"/>
      <c r="BC21" s="440"/>
      <c r="BD21" s="441"/>
    </row>
    <row r="22" spans="1:56" ht="13.5" customHeight="1">
      <c r="A22" s="31">
        <v>14</v>
      </c>
      <c r="C22" s="83"/>
      <c r="D22" s="440">
        <f>IF(ISNA(VLOOKUP(A22,入力シート!$B$21:$AN$40,3,FALSE)),"",VLOOKUP(A22,入力シート!$B$21:$AN$40,3,FALSE))</f>
        <v>0</v>
      </c>
      <c r="E22" s="440"/>
      <c r="F22" s="440"/>
      <c r="G22" s="440"/>
      <c r="H22" s="440"/>
      <c r="I22" s="440"/>
      <c r="J22" s="440"/>
      <c r="K22" s="440"/>
      <c r="L22" s="446"/>
      <c r="M22" s="443" t="str">
        <f>IF(入力シート!D34="","",SUM(入力シート!W34:AO34))</f>
        <v/>
      </c>
      <c r="N22" s="444"/>
      <c r="O22" s="444"/>
      <c r="P22" s="445"/>
      <c r="Q22" s="439" t="str">
        <f>IF(入力シート!W34="","",入力シート!W34)</f>
        <v/>
      </c>
      <c r="R22" s="435"/>
      <c r="S22" s="435"/>
      <c r="T22" s="2" t="str">
        <f>IF(AND(入力シート!W34&lt;&gt;0,入力シート!AF34&lt;&gt;0),"+","")</f>
        <v/>
      </c>
      <c r="U22" s="435" t="str">
        <f>IF(入力シート!AF34="","",入力シート!AF34)</f>
        <v/>
      </c>
      <c r="V22" s="435"/>
      <c r="W22" s="435"/>
      <c r="X22" s="2" t="str">
        <f>IF(AND(入力シート!AF34&lt;&gt;0,入力シート!AO34&lt;&gt;0),"+","")</f>
        <v/>
      </c>
      <c r="Y22" s="427" t="str">
        <f>IF(入力シート!AO34="","",入力シート!AO34)</f>
        <v/>
      </c>
      <c r="Z22" s="428"/>
      <c r="AA22" s="443" t="str">
        <f t="shared" si="0"/>
        <v/>
      </c>
      <c r="AB22" s="444"/>
      <c r="AC22" s="444"/>
      <c r="AD22" s="445"/>
      <c r="AE22" s="443" t="str">
        <f t="shared" si="1"/>
        <v/>
      </c>
      <c r="AF22" s="444"/>
      <c r="AG22" s="444"/>
      <c r="AH22" s="445"/>
      <c r="AI22" s="544"/>
      <c r="AJ22" s="545"/>
      <c r="AK22" s="545"/>
      <c r="AL22" s="546"/>
      <c r="AM22" s="442"/>
      <c r="AN22" s="442"/>
      <c r="AO22" s="442"/>
      <c r="AP22" s="442"/>
      <c r="AQ22" s="440"/>
      <c r="AR22" s="440"/>
      <c r="AS22" s="440"/>
      <c r="AT22" s="440"/>
      <c r="AU22" s="440"/>
      <c r="AV22" s="440"/>
      <c r="AW22" s="440"/>
      <c r="AX22" s="440"/>
      <c r="AY22" s="440"/>
      <c r="AZ22" s="440"/>
      <c r="BA22" s="440"/>
      <c r="BB22" s="440"/>
      <c r="BC22" s="440"/>
      <c r="BD22" s="441"/>
    </row>
    <row r="23" spans="1:56" ht="13.5" customHeight="1">
      <c r="A23" s="31">
        <v>15</v>
      </c>
      <c r="C23" s="83"/>
      <c r="D23" s="440">
        <f>IF(ISNA(VLOOKUP(A23,入力シート!$B$21:$AN$40,3,FALSE)),"",VLOOKUP(A23,入力シート!$B$21:$AN$40,3,FALSE))</f>
        <v>0</v>
      </c>
      <c r="E23" s="440"/>
      <c r="F23" s="440"/>
      <c r="G23" s="440"/>
      <c r="H23" s="440"/>
      <c r="I23" s="440"/>
      <c r="J23" s="440"/>
      <c r="K23" s="440"/>
      <c r="L23" s="446"/>
      <c r="M23" s="443" t="str">
        <f>IF(入力シート!D35="","",SUM(入力シート!W35:AO35))</f>
        <v/>
      </c>
      <c r="N23" s="444"/>
      <c r="O23" s="444"/>
      <c r="P23" s="445"/>
      <c r="Q23" s="439" t="str">
        <f>IF(入力シート!W35="","",入力シート!W35)</f>
        <v/>
      </c>
      <c r="R23" s="435"/>
      <c r="S23" s="435"/>
      <c r="T23" s="2" t="str">
        <f>IF(AND(入力シート!W35&lt;&gt;0,入力シート!AF35&lt;&gt;0),"+","")</f>
        <v/>
      </c>
      <c r="U23" s="435" t="str">
        <f>IF(入力シート!AF35="","",入力シート!AF35)</f>
        <v/>
      </c>
      <c r="V23" s="435"/>
      <c r="W23" s="435"/>
      <c r="X23" s="2" t="str">
        <f>IF(AND(入力シート!AF35&lt;&gt;0,入力シート!AO35&lt;&gt;0),"+","")</f>
        <v/>
      </c>
      <c r="Y23" s="427" t="str">
        <f>IF(入力シート!AO35="","",入力シート!AO35)</f>
        <v/>
      </c>
      <c r="Z23" s="428"/>
      <c r="AA23" s="443" t="str">
        <f t="shared" si="0"/>
        <v/>
      </c>
      <c r="AB23" s="444"/>
      <c r="AC23" s="444"/>
      <c r="AD23" s="445"/>
      <c r="AE23" s="443" t="str">
        <f t="shared" si="1"/>
        <v/>
      </c>
      <c r="AF23" s="444"/>
      <c r="AG23" s="444"/>
      <c r="AH23" s="445"/>
      <c r="AI23" s="544"/>
      <c r="AJ23" s="545"/>
      <c r="AK23" s="545"/>
      <c r="AL23" s="546"/>
      <c r="AM23" s="442"/>
      <c r="AN23" s="442"/>
      <c r="AO23" s="442"/>
      <c r="AP23" s="442"/>
      <c r="AQ23" s="440"/>
      <c r="AR23" s="440"/>
      <c r="AS23" s="440"/>
      <c r="AT23" s="440"/>
      <c r="AU23" s="440"/>
      <c r="AV23" s="440"/>
      <c r="AW23" s="440"/>
      <c r="AX23" s="440"/>
      <c r="AY23" s="440"/>
      <c r="AZ23" s="440"/>
      <c r="BA23" s="440"/>
      <c r="BB23" s="440"/>
      <c r="BC23" s="440"/>
      <c r="BD23" s="441"/>
    </row>
    <row r="24" spans="1:56" ht="13.5" customHeight="1">
      <c r="A24" s="31">
        <v>16</v>
      </c>
      <c r="C24" s="83"/>
      <c r="D24" s="440">
        <f>IF(ISNA(VLOOKUP(A24,入力シート!$B$21:$AN$40,3,FALSE)),"",VLOOKUP(A24,入力シート!$B$21:$AN$40,3,FALSE))</f>
        <v>0</v>
      </c>
      <c r="E24" s="440"/>
      <c r="F24" s="440"/>
      <c r="G24" s="440"/>
      <c r="H24" s="440"/>
      <c r="I24" s="440"/>
      <c r="J24" s="440"/>
      <c r="K24" s="440"/>
      <c r="L24" s="446"/>
      <c r="M24" s="443" t="str">
        <f>IF(入力シート!D36="","",SUM(入力シート!W36:AO36))</f>
        <v/>
      </c>
      <c r="N24" s="444"/>
      <c r="O24" s="444"/>
      <c r="P24" s="445"/>
      <c r="Q24" s="439" t="str">
        <f>IF(入力シート!W36="","",入力シート!W36)</f>
        <v/>
      </c>
      <c r="R24" s="435"/>
      <c r="S24" s="435"/>
      <c r="T24" s="2" t="str">
        <f>IF(AND(入力シート!W36&lt;&gt;0,入力シート!AF36&lt;&gt;0),"+","")</f>
        <v/>
      </c>
      <c r="U24" s="435" t="str">
        <f>IF(入力シート!AF36="","",入力シート!AF36)</f>
        <v/>
      </c>
      <c r="V24" s="435"/>
      <c r="W24" s="435"/>
      <c r="X24" s="2" t="str">
        <f>IF(AND(入力シート!AF36&lt;&gt;0,入力シート!AO36&lt;&gt;0),"+","")</f>
        <v/>
      </c>
      <c r="Y24" s="427" t="str">
        <f>IF(入力シート!AO36="","",入力シート!AO36)</f>
        <v/>
      </c>
      <c r="Z24" s="428"/>
      <c r="AA24" s="443" t="str">
        <f t="shared" si="0"/>
        <v/>
      </c>
      <c r="AB24" s="444"/>
      <c r="AC24" s="444"/>
      <c r="AD24" s="445"/>
      <c r="AE24" s="443" t="str">
        <f t="shared" si="1"/>
        <v/>
      </c>
      <c r="AF24" s="444"/>
      <c r="AG24" s="444"/>
      <c r="AH24" s="445"/>
      <c r="AI24" s="544"/>
      <c r="AJ24" s="545"/>
      <c r="AK24" s="545"/>
      <c r="AL24" s="546"/>
      <c r="AM24" s="442"/>
      <c r="AN24" s="442"/>
      <c r="AO24" s="442"/>
      <c r="AP24" s="442"/>
      <c r="AQ24" s="440"/>
      <c r="AR24" s="440"/>
      <c r="AS24" s="440"/>
      <c r="AT24" s="440"/>
      <c r="AU24" s="440"/>
      <c r="AV24" s="440"/>
      <c r="AW24" s="440"/>
      <c r="AX24" s="440"/>
      <c r="AY24" s="440"/>
      <c r="AZ24" s="440"/>
      <c r="BA24" s="440"/>
      <c r="BB24" s="440"/>
      <c r="BC24" s="440"/>
      <c r="BD24" s="441"/>
    </row>
    <row r="25" spans="1:56" ht="13.5" customHeight="1">
      <c r="A25" s="31">
        <v>17</v>
      </c>
      <c r="C25" s="83"/>
      <c r="D25" s="440">
        <f>IF(ISNA(VLOOKUP(A25,入力シート!$B$21:$AN$40,3,FALSE)),"",VLOOKUP(A25,入力シート!$B$21:$AN$40,3,FALSE))</f>
        <v>0</v>
      </c>
      <c r="E25" s="440"/>
      <c r="F25" s="440"/>
      <c r="G25" s="440"/>
      <c r="H25" s="440"/>
      <c r="I25" s="440"/>
      <c r="J25" s="440"/>
      <c r="K25" s="440"/>
      <c r="L25" s="446"/>
      <c r="M25" s="443" t="str">
        <f>IF(入力シート!D37="","",SUM(入力シート!W37:AO37))</f>
        <v/>
      </c>
      <c r="N25" s="444"/>
      <c r="O25" s="444"/>
      <c r="P25" s="445"/>
      <c r="Q25" s="439" t="str">
        <f>IF(入力シート!W37="","",入力シート!W37)</f>
        <v/>
      </c>
      <c r="R25" s="435"/>
      <c r="S25" s="435"/>
      <c r="T25" s="2" t="str">
        <f>IF(AND(入力シート!W37&lt;&gt;0,入力シート!AF37&lt;&gt;0),"+","")</f>
        <v/>
      </c>
      <c r="U25" s="435" t="str">
        <f>IF(入力シート!AF37="","",入力シート!AF37)</f>
        <v/>
      </c>
      <c r="V25" s="435"/>
      <c r="W25" s="435"/>
      <c r="X25" s="2" t="str">
        <f>IF(AND(入力シート!AF37&lt;&gt;0,入力シート!AO37&lt;&gt;0),"+","")</f>
        <v/>
      </c>
      <c r="Y25" s="427" t="str">
        <f>IF(入力シート!AO37="","",入力シート!AO37)</f>
        <v/>
      </c>
      <c r="Z25" s="428"/>
      <c r="AA25" s="443" t="str">
        <f t="shared" si="0"/>
        <v/>
      </c>
      <c r="AB25" s="444"/>
      <c r="AC25" s="444"/>
      <c r="AD25" s="445"/>
      <c r="AE25" s="443" t="str">
        <f t="shared" si="1"/>
        <v/>
      </c>
      <c r="AF25" s="444"/>
      <c r="AG25" s="444"/>
      <c r="AH25" s="445"/>
      <c r="AI25" s="544"/>
      <c r="AJ25" s="545"/>
      <c r="AK25" s="545"/>
      <c r="AL25" s="546"/>
      <c r="AM25" s="442"/>
      <c r="AN25" s="442"/>
      <c r="AO25" s="442"/>
      <c r="AP25" s="442"/>
      <c r="AQ25" s="440"/>
      <c r="AR25" s="440"/>
      <c r="AS25" s="440"/>
      <c r="AT25" s="440"/>
      <c r="AU25" s="440"/>
      <c r="AV25" s="440"/>
      <c r="AW25" s="440"/>
      <c r="AX25" s="440"/>
      <c r="AY25" s="440"/>
      <c r="AZ25" s="440"/>
      <c r="BA25" s="440"/>
      <c r="BB25" s="440"/>
      <c r="BC25" s="440"/>
      <c r="BD25" s="441"/>
    </row>
    <row r="26" spans="1:56" ht="13.5" customHeight="1">
      <c r="A26" s="31">
        <v>18</v>
      </c>
      <c r="C26" s="83"/>
      <c r="D26" s="440">
        <f>IF(ISNA(VLOOKUP(A26,入力シート!$B$21:$AN$40,3,FALSE)),"",VLOOKUP(A26,入力シート!$B$21:$AN$40,3,FALSE))</f>
        <v>0</v>
      </c>
      <c r="E26" s="440"/>
      <c r="F26" s="440"/>
      <c r="G26" s="440"/>
      <c r="H26" s="440"/>
      <c r="I26" s="440"/>
      <c r="J26" s="440"/>
      <c r="K26" s="440"/>
      <c r="L26" s="446"/>
      <c r="M26" s="443" t="str">
        <f>IF(入力シート!D38="","",SUM(入力シート!W38:AO38))</f>
        <v/>
      </c>
      <c r="N26" s="444"/>
      <c r="O26" s="444"/>
      <c r="P26" s="445"/>
      <c r="Q26" s="439" t="str">
        <f>IF(入力シート!W38="","",入力シート!W38)</f>
        <v/>
      </c>
      <c r="R26" s="435"/>
      <c r="S26" s="435"/>
      <c r="T26" s="2" t="str">
        <f>IF(AND(入力シート!W38&lt;&gt;0,入力シート!AF38&lt;&gt;0),"+","")</f>
        <v/>
      </c>
      <c r="U26" s="435" t="str">
        <f>IF(入力シート!AF38="","",入力シート!AF38)</f>
        <v/>
      </c>
      <c r="V26" s="435"/>
      <c r="W26" s="435"/>
      <c r="X26" s="2" t="str">
        <f>IF(AND(入力シート!AF38&lt;&gt;0,入力シート!AO38&lt;&gt;0),"+","")</f>
        <v/>
      </c>
      <c r="Y26" s="427" t="str">
        <f>IF(入力シート!AO38="","",入力シート!AO38)</f>
        <v/>
      </c>
      <c r="Z26" s="428"/>
      <c r="AA26" s="443" t="str">
        <f t="shared" si="0"/>
        <v/>
      </c>
      <c r="AB26" s="444"/>
      <c r="AC26" s="444"/>
      <c r="AD26" s="445"/>
      <c r="AE26" s="443" t="str">
        <f t="shared" si="1"/>
        <v/>
      </c>
      <c r="AF26" s="444"/>
      <c r="AG26" s="444"/>
      <c r="AH26" s="445"/>
      <c r="AI26" s="544"/>
      <c r="AJ26" s="545"/>
      <c r="AK26" s="545"/>
      <c r="AL26" s="546"/>
      <c r="AM26" s="442"/>
      <c r="AN26" s="442"/>
      <c r="AO26" s="442"/>
      <c r="AP26" s="442"/>
      <c r="AQ26" s="440"/>
      <c r="AR26" s="440"/>
      <c r="AS26" s="440"/>
      <c r="AT26" s="440"/>
      <c r="AU26" s="440"/>
      <c r="AV26" s="440"/>
      <c r="AW26" s="440"/>
      <c r="AX26" s="440"/>
      <c r="AY26" s="440"/>
      <c r="AZ26" s="440"/>
      <c r="BA26" s="440"/>
      <c r="BB26" s="440"/>
      <c r="BC26" s="440"/>
      <c r="BD26" s="441"/>
    </row>
    <row r="27" spans="1:56" ht="13.5" customHeight="1">
      <c r="A27" s="31">
        <v>19</v>
      </c>
      <c r="C27" s="62"/>
      <c r="D27" s="440">
        <f>IF(ISNA(VLOOKUP(A27,入力シート!$B$21:$AN$40,3,FALSE)),"",VLOOKUP(A27,入力シート!$B$21:$AN$40,3,FALSE))</f>
        <v>0</v>
      </c>
      <c r="E27" s="440"/>
      <c r="F27" s="440"/>
      <c r="G27" s="440"/>
      <c r="H27" s="440"/>
      <c r="I27" s="440"/>
      <c r="J27" s="440"/>
      <c r="K27" s="440"/>
      <c r="L27" s="446"/>
      <c r="M27" s="443" t="str">
        <f>IF(入力シート!D39="","",SUM(入力シート!W39:AO39))</f>
        <v/>
      </c>
      <c r="N27" s="444"/>
      <c r="O27" s="444"/>
      <c r="P27" s="445"/>
      <c r="Q27" s="439" t="str">
        <f>IF(入力シート!W39="","",入力シート!W39)</f>
        <v/>
      </c>
      <c r="R27" s="435"/>
      <c r="S27" s="435"/>
      <c r="T27" s="2" t="str">
        <f>IF(AND(入力シート!W39&lt;&gt;0,入力シート!AF39&lt;&gt;0),"+","")</f>
        <v/>
      </c>
      <c r="U27" s="435" t="str">
        <f>IF(入力シート!AF39="","",入力シート!AF39)</f>
        <v/>
      </c>
      <c r="V27" s="435"/>
      <c r="W27" s="435"/>
      <c r="X27" s="2" t="str">
        <f>IF(AND(入力シート!AF39&lt;&gt;0,入力シート!AO39&lt;&gt;0),"+","")</f>
        <v/>
      </c>
      <c r="Y27" s="427" t="str">
        <f>IF(入力シート!AO39="","",入力シート!AO39)</f>
        <v/>
      </c>
      <c r="Z27" s="428"/>
      <c r="AA27" s="443" t="str">
        <f t="shared" si="0"/>
        <v/>
      </c>
      <c r="AB27" s="444"/>
      <c r="AC27" s="444"/>
      <c r="AD27" s="445"/>
      <c r="AE27" s="443" t="str">
        <f t="shared" si="1"/>
        <v/>
      </c>
      <c r="AF27" s="444"/>
      <c r="AG27" s="444"/>
      <c r="AH27" s="445"/>
      <c r="AI27" s="544"/>
      <c r="AJ27" s="545"/>
      <c r="AK27" s="545"/>
      <c r="AL27" s="546"/>
      <c r="AM27" s="442"/>
      <c r="AN27" s="442"/>
      <c r="AO27" s="442"/>
      <c r="AP27" s="442"/>
      <c r="AQ27" s="440"/>
      <c r="AR27" s="440"/>
      <c r="AS27" s="440"/>
      <c r="AT27" s="440"/>
      <c r="AU27" s="440"/>
      <c r="AV27" s="440"/>
      <c r="AW27" s="440"/>
      <c r="AX27" s="440"/>
      <c r="AY27" s="440"/>
      <c r="AZ27" s="440"/>
      <c r="BA27" s="440"/>
      <c r="BB27" s="440"/>
      <c r="BC27" s="440"/>
      <c r="BD27" s="441"/>
    </row>
    <row r="28" spans="1:56" ht="13.5" customHeight="1">
      <c r="A28" s="31">
        <v>20</v>
      </c>
      <c r="C28" s="63"/>
      <c r="D28" s="440">
        <f>IF(ISNA(VLOOKUP(A28,入力シート!$B$21:$AN$40,3,FALSE)),"",VLOOKUP(A28,入力シート!$B$21:$AN$40,3,FALSE))</f>
        <v>0</v>
      </c>
      <c r="E28" s="440"/>
      <c r="F28" s="440"/>
      <c r="G28" s="440"/>
      <c r="H28" s="440"/>
      <c r="I28" s="440"/>
      <c r="J28" s="440"/>
      <c r="K28" s="440"/>
      <c r="L28" s="446"/>
      <c r="M28" s="443" t="str">
        <f>IF(入力シート!D40="","",SUM(入力シート!W40:AO40))</f>
        <v/>
      </c>
      <c r="N28" s="444"/>
      <c r="O28" s="444"/>
      <c r="P28" s="445"/>
      <c r="Q28" s="439" t="str">
        <f>IF(入力シート!W40="","",入力シート!W40)</f>
        <v/>
      </c>
      <c r="R28" s="435"/>
      <c r="S28" s="435"/>
      <c r="T28" s="2" t="str">
        <f>IF(AND(入力シート!W40&lt;&gt;0,入力シート!AF40&lt;&gt;0),"+","")</f>
        <v/>
      </c>
      <c r="U28" s="435" t="str">
        <f>IF(入力シート!AF40="","",入力シート!AF40)</f>
        <v/>
      </c>
      <c r="V28" s="435"/>
      <c r="W28" s="435"/>
      <c r="X28" s="2" t="str">
        <f>IF(AND(入力シート!AB40&lt;&gt;0,入力シート!AK40&lt;&gt;0),"+","")</f>
        <v/>
      </c>
      <c r="Y28" s="427" t="str">
        <f>IF(入力シート!AO40="","",入力シート!AO40)</f>
        <v/>
      </c>
      <c r="Z28" s="428"/>
      <c r="AA28" s="443" t="str">
        <f t="shared" si="0"/>
        <v/>
      </c>
      <c r="AB28" s="444"/>
      <c r="AC28" s="444"/>
      <c r="AD28" s="445"/>
      <c r="AE28" s="443" t="str">
        <f t="shared" si="1"/>
        <v/>
      </c>
      <c r="AF28" s="444"/>
      <c r="AG28" s="444"/>
      <c r="AH28" s="445"/>
      <c r="AI28" s="544"/>
      <c r="AJ28" s="545"/>
      <c r="AK28" s="545"/>
      <c r="AL28" s="546"/>
      <c r="AM28" s="467"/>
      <c r="AN28" s="467"/>
      <c r="AO28" s="467"/>
      <c r="AP28" s="467"/>
      <c r="AQ28" s="463"/>
      <c r="AR28" s="463"/>
      <c r="AS28" s="463"/>
      <c r="AT28" s="463"/>
      <c r="AU28" s="463"/>
      <c r="AV28" s="463"/>
      <c r="AW28" s="463"/>
      <c r="AX28" s="463"/>
      <c r="AY28" s="463"/>
      <c r="AZ28" s="463"/>
      <c r="BA28" s="463"/>
      <c r="BB28" s="463"/>
      <c r="BC28" s="463"/>
      <c r="BD28" s="464"/>
    </row>
    <row r="29" spans="1:56" ht="13.5" customHeight="1">
      <c r="A29" s="31">
        <v>21</v>
      </c>
      <c r="C29" s="459" t="s">
        <v>219</v>
      </c>
      <c r="D29" s="209"/>
      <c r="E29" s="209"/>
      <c r="F29" s="209"/>
      <c r="G29" s="209"/>
      <c r="H29" s="209"/>
      <c r="I29" s="209"/>
      <c r="J29" s="209"/>
      <c r="K29" s="209"/>
      <c r="L29" s="228"/>
      <c r="M29" s="447"/>
      <c r="N29" s="448"/>
      <c r="O29" s="448"/>
      <c r="P29" s="449"/>
      <c r="Q29" s="492"/>
      <c r="R29" s="493"/>
      <c r="S29" s="493"/>
      <c r="T29" s="493"/>
      <c r="U29" s="16"/>
      <c r="V29" s="16"/>
      <c r="W29" s="16"/>
      <c r="X29" s="3"/>
      <c r="Y29" s="126"/>
      <c r="Z29" s="431"/>
      <c r="AA29" s="443"/>
      <c r="AB29" s="444"/>
      <c r="AC29" s="444"/>
      <c r="AD29" s="445"/>
      <c r="AE29" s="443"/>
      <c r="AF29" s="444"/>
      <c r="AG29" s="444"/>
      <c r="AH29" s="445"/>
      <c r="AI29" s="544"/>
      <c r="AJ29" s="545"/>
      <c r="AK29" s="545"/>
      <c r="AL29" s="546"/>
      <c r="AM29" s="466"/>
      <c r="AN29" s="466"/>
      <c r="AO29" s="466"/>
      <c r="AP29" s="466"/>
      <c r="AQ29" s="126"/>
      <c r="AR29" s="126"/>
      <c r="AS29" s="126"/>
      <c r="AT29" s="126"/>
      <c r="AU29" s="126"/>
      <c r="AV29" s="126"/>
      <c r="AW29" s="126"/>
      <c r="AX29" s="126"/>
      <c r="AY29" s="126"/>
      <c r="AZ29" s="126"/>
      <c r="BA29" s="209"/>
      <c r="BB29" s="209"/>
      <c r="BC29" s="209"/>
      <c r="BD29" s="465"/>
    </row>
    <row r="30" spans="1:56" ht="13.5" customHeight="1">
      <c r="A30" s="31">
        <v>22</v>
      </c>
      <c r="C30" s="62"/>
      <c r="D30" s="494" t="s">
        <v>220</v>
      </c>
      <c r="E30" s="494"/>
      <c r="F30" s="494"/>
      <c r="G30" s="494"/>
      <c r="H30" s="494"/>
      <c r="I30" s="494"/>
      <c r="J30" s="494"/>
      <c r="K30" s="494"/>
      <c r="L30" s="495"/>
      <c r="M30" s="496"/>
      <c r="N30" s="398"/>
      <c r="O30" s="398"/>
      <c r="P30" s="398"/>
      <c r="Q30" s="496"/>
      <c r="R30" s="398"/>
      <c r="S30" s="398"/>
      <c r="T30" s="398"/>
      <c r="U30" s="8"/>
      <c r="V30" s="8"/>
      <c r="W30" s="8"/>
      <c r="X30" s="1"/>
      <c r="Y30" s="398"/>
      <c r="Z30" s="399"/>
      <c r="AA30" s="443"/>
      <c r="AB30" s="444"/>
      <c r="AC30" s="444"/>
      <c r="AD30" s="445"/>
      <c r="AE30" s="443"/>
      <c r="AF30" s="444"/>
      <c r="AG30" s="444"/>
      <c r="AH30" s="445"/>
      <c r="AI30" s="544"/>
      <c r="AJ30" s="545"/>
      <c r="AK30" s="545"/>
      <c r="AL30" s="546"/>
      <c r="AM30" s="500"/>
      <c r="AN30" s="501"/>
      <c r="AO30" s="501"/>
      <c r="AP30" s="501"/>
      <c r="AQ30" s="126"/>
      <c r="AR30" s="126"/>
      <c r="AS30" s="126"/>
      <c r="AT30" s="126"/>
      <c r="AU30" s="126"/>
      <c r="AV30" s="126"/>
      <c r="AW30" s="126"/>
      <c r="AX30" s="126"/>
      <c r="AY30" s="126"/>
      <c r="AZ30" s="126"/>
      <c r="BA30" s="209"/>
      <c r="BB30" s="209"/>
      <c r="BC30" s="209"/>
      <c r="BD30" s="465"/>
    </row>
    <row r="31" spans="1:56" ht="13.5" customHeight="1">
      <c r="A31" s="31">
        <v>23</v>
      </c>
      <c r="C31" s="63"/>
      <c r="D31" s="450">
        <f>IF(ISNA(VLOOKUP(A9,入力シート!$B$45:$L$54,3,FALSE)),"",VLOOKUP(A9,入力シート!$B$45:$L$54,3,FALSE))</f>
        <v>0</v>
      </c>
      <c r="E31" s="450"/>
      <c r="F31" s="450"/>
      <c r="G31" s="450"/>
      <c r="H31" s="450"/>
      <c r="I31" s="450"/>
      <c r="J31" s="450"/>
      <c r="K31" s="450"/>
      <c r="L31" s="451"/>
      <c r="M31" s="447" t="str">
        <f>IF(VLOOKUP(A9,入力シート!$B$45:$AL$54,33,FALSE)="","",VLOOKUP(A9,入力シート!$B$45:$AL$54,33,FALSE))</f>
        <v/>
      </c>
      <c r="N31" s="448"/>
      <c r="O31" s="448"/>
      <c r="P31" s="449"/>
      <c r="Q31" s="429">
        <f>IF(ISNA(VLOOKUP(A9,入力シート!$B$45:$AL$54,33,FALSE)),"",VLOOKUP(A9,入力シート!$B$45:$AL$54,33,FALSE))</f>
        <v>0</v>
      </c>
      <c r="R31" s="430"/>
      <c r="S31" s="430"/>
      <c r="T31" s="430"/>
      <c r="U31" s="430"/>
      <c r="V31" s="430"/>
      <c r="W31" s="430"/>
      <c r="X31" s="3" t="str">
        <f>IF(Y31="","","×")</f>
        <v/>
      </c>
      <c r="Y31" s="126" t="str">
        <f t="shared" ref="Y31:Y40" si="2">IF(M31="","","一式")</f>
        <v/>
      </c>
      <c r="Z31" s="431"/>
      <c r="AA31" s="443" t="str">
        <f t="shared" ref="AA31:AA40" si="3">IFERROR(_xlfn.IFS($BF$66="1",M31/2*$BF$8*2,$BF$66="2",M31/2*$BF$8,$BF$66="3",M31*$BF$8,$BF$66="4",M31*$BF$8),"")</f>
        <v/>
      </c>
      <c r="AB31" s="444"/>
      <c r="AC31" s="444"/>
      <c r="AD31" s="445"/>
      <c r="AE31" s="443" t="str">
        <f t="shared" ref="AE31:AE40" si="4">IFERROR(M31-AA31,"")</f>
        <v/>
      </c>
      <c r="AF31" s="444"/>
      <c r="AG31" s="444"/>
      <c r="AH31" s="445"/>
      <c r="AI31" s="544"/>
      <c r="AJ31" s="545"/>
      <c r="AK31" s="545"/>
      <c r="AL31" s="546"/>
      <c r="AM31" s="568" t="s">
        <v>221</v>
      </c>
      <c r="AN31" s="569"/>
      <c r="AO31" s="497" t="str">
        <f>IF(M31="","",(VLOOKUP(A9,入力シート!$B$45:$AB$54,12,0)))</f>
        <v/>
      </c>
      <c r="AP31" s="498"/>
      <c r="AQ31" s="498"/>
      <c r="AR31" s="498"/>
      <c r="AS31" s="498"/>
      <c r="AT31" s="498"/>
      <c r="AU31" s="498"/>
      <c r="AV31" s="498"/>
      <c r="AW31" s="498"/>
      <c r="AX31" s="498"/>
      <c r="AY31" s="498"/>
      <c r="AZ31" s="498"/>
      <c r="BA31" s="498"/>
      <c r="BB31" s="498"/>
      <c r="BC31" s="498"/>
      <c r="BD31" s="499"/>
    </row>
    <row r="32" spans="1:56" ht="13.5" customHeight="1">
      <c r="A32" s="31">
        <v>24</v>
      </c>
      <c r="C32" s="63"/>
      <c r="D32" s="450">
        <f>IF(ISNA(VLOOKUP(A10,入力シート!$B$45:$L$54,3,FALSE)),"",VLOOKUP(A10,入力シート!$B$45:$L$54,3,FALSE))</f>
        <v>0</v>
      </c>
      <c r="E32" s="450"/>
      <c r="F32" s="450"/>
      <c r="G32" s="450"/>
      <c r="H32" s="450"/>
      <c r="I32" s="450"/>
      <c r="J32" s="450"/>
      <c r="K32" s="450"/>
      <c r="L32" s="451"/>
      <c r="M32" s="447" t="str">
        <f>IF(VLOOKUP(A10,入力シート!$B$45:$AL$54,33,FALSE)="","",VLOOKUP(A10,入力シート!$B$45:$AL$54,33,FALSE))</f>
        <v/>
      </c>
      <c r="N32" s="448"/>
      <c r="O32" s="448"/>
      <c r="P32" s="449"/>
      <c r="Q32" s="429">
        <f>IF(ISNA(VLOOKUP(A10,入力シート!$B$45:$AL$54,33,FALSE)),"",VLOOKUP(A10,入力シート!$B$45:$AL$54,33,FALSE))</f>
        <v>0</v>
      </c>
      <c r="R32" s="430"/>
      <c r="S32" s="430"/>
      <c r="T32" s="430"/>
      <c r="U32" s="430"/>
      <c r="V32" s="430"/>
      <c r="W32" s="430"/>
      <c r="X32" s="3" t="str">
        <f t="shared" ref="X32:X40" si="5">IF(Y32="","","×")</f>
        <v/>
      </c>
      <c r="Y32" s="126" t="str">
        <f t="shared" si="2"/>
        <v/>
      </c>
      <c r="Z32" s="431"/>
      <c r="AA32" s="443" t="str">
        <f t="shared" si="3"/>
        <v/>
      </c>
      <c r="AB32" s="444"/>
      <c r="AC32" s="444"/>
      <c r="AD32" s="445"/>
      <c r="AE32" s="443" t="str">
        <f t="shared" si="4"/>
        <v/>
      </c>
      <c r="AF32" s="444"/>
      <c r="AG32" s="444"/>
      <c r="AH32" s="445"/>
      <c r="AI32" s="544"/>
      <c r="AJ32" s="545"/>
      <c r="AK32" s="545"/>
      <c r="AL32" s="546"/>
      <c r="AM32" s="570"/>
      <c r="AN32" s="571"/>
      <c r="AO32" s="497" t="str">
        <f>IF(M32="","",(VLOOKUP(A10,入力シート!$B$45:$AB$54,12,0)))</f>
        <v/>
      </c>
      <c r="AP32" s="498"/>
      <c r="AQ32" s="498"/>
      <c r="AR32" s="498"/>
      <c r="AS32" s="498"/>
      <c r="AT32" s="498"/>
      <c r="AU32" s="498"/>
      <c r="AV32" s="498"/>
      <c r="AW32" s="498"/>
      <c r="AX32" s="498"/>
      <c r="AY32" s="498"/>
      <c r="AZ32" s="498"/>
      <c r="BA32" s="498"/>
      <c r="BB32" s="498"/>
      <c r="BC32" s="498"/>
      <c r="BD32" s="499"/>
    </row>
    <row r="33" spans="1:56" ht="13.5" customHeight="1">
      <c r="A33" s="31">
        <v>25</v>
      </c>
      <c r="C33" s="62"/>
      <c r="D33" s="450">
        <f>IF(ISNA(VLOOKUP(A11,入力シート!$B$45:$L$54,3,FALSE)),"",VLOOKUP(A11,入力シート!$B$45:$L$54,3,FALSE))</f>
        <v>0</v>
      </c>
      <c r="E33" s="450"/>
      <c r="F33" s="450"/>
      <c r="G33" s="450"/>
      <c r="H33" s="450"/>
      <c r="I33" s="450"/>
      <c r="J33" s="450"/>
      <c r="K33" s="450"/>
      <c r="L33" s="451"/>
      <c r="M33" s="447" t="str">
        <f>IF(VLOOKUP(A11,入力シート!$B$45:$AL$54,33,FALSE)="","",VLOOKUP(A11,入力シート!$B$45:$AL$54,33,FALSE))</f>
        <v/>
      </c>
      <c r="N33" s="448"/>
      <c r="O33" s="448"/>
      <c r="P33" s="449"/>
      <c r="Q33" s="429">
        <f>IF(ISNA(VLOOKUP(A11,入力シート!$B$45:$AL$54,33,FALSE)),"",VLOOKUP(A11,入力シート!$B$45:$AL$54,33,FALSE))</f>
        <v>0</v>
      </c>
      <c r="R33" s="430"/>
      <c r="S33" s="430"/>
      <c r="T33" s="430"/>
      <c r="U33" s="430"/>
      <c r="V33" s="430"/>
      <c r="W33" s="430"/>
      <c r="X33" s="3" t="str">
        <f>IF(Y33="","","×")</f>
        <v/>
      </c>
      <c r="Y33" s="126" t="str">
        <f t="shared" si="2"/>
        <v/>
      </c>
      <c r="Z33" s="431"/>
      <c r="AA33" s="443" t="str">
        <f t="shared" si="3"/>
        <v/>
      </c>
      <c r="AB33" s="444"/>
      <c r="AC33" s="444"/>
      <c r="AD33" s="445"/>
      <c r="AE33" s="443" t="str">
        <f t="shared" si="4"/>
        <v/>
      </c>
      <c r="AF33" s="444"/>
      <c r="AG33" s="444"/>
      <c r="AH33" s="445"/>
      <c r="AI33" s="544"/>
      <c r="AJ33" s="545"/>
      <c r="AK33" s="545"/>
      <c r="AL33" s="546"/>
      <c r="AM33" s="570"/>
      <c r="AN33" s="571"/>
      <c r="AO33" s="497" t="str">
        <f>IF(M33="","",(VLOOKUP(A11,入力シート!$B$45:$AB$54,12,0)))</f>
        <v/>
      </c>
      <c r="AP33" s="498"/>
      <c r="AQ33" s="498"/>
      <c r="AR33" s="498"/>
      <c r="AS33" s="498"/>
      <c r="AT33" s="498"/>
      <c r="AU33" s="498"/>
      <c r="AV33" s="498"/>
      <c r="AW33" s="498"/>
      <c r="AX33" s="498"/>
      <c r="AY33" s="498"/>
      <c r="AZ33" s="498"/>
      <c r="BA33" s="498"/>
      <c r="BB33" s="498"/>
      <c r="BC33" s="498"/>
      <c r="BD33" s="499"/>
    </row>
    <row r="34" spans="1:56" ht="13.5" customHeight="1">
      <c r="A34" s="31">
        <v>26</v>
      </c>
      <c r="C34" s="63"/>
      <c r="D34" s="450">
        <f>IF(ISNA(VLOOKUP(A12,入力シート!$B$45:$L$54,3,FALSE)),"",VLOOKUP(A12,入力シート!$B$45:$L$54,3,FALSE))</f>
        <v>0</v>
      </c>
      <c r="E34" s="450"/>
      <c r="F34" s="450"/>
      <c r="G34" s="450"/>
      <c r="H34" s="450"/>
      <c r="I34" s="450"/>
      <c r="J34" s="450"/>
      <c r="K34" s="450"/>
      <c r="L34" s="451"/>
      <c r="M34" s="447" t="str">
        <f>IF(VLOOKUP(A12,入力シート!$B$45:$AL$54,33,FALSE)="","",VLOOKUP(A12,入力シート!$B$45:$AL$54,33,FALSE))</f>
        <v/>
      </c>
      <c r="N34" s="448"/>
      <c r="O34" s="448"/>
      <c r="P34" s="449"/>
      <c r="Q34" s="429">
        <f>IF(ISNA(VLOOKUP(A12,入力シート!$B$45:$AL$54,33,FALSE)),"",VLOOKUP(A12,入力シート!$B$45:$AL$54,33,FALSE))</f>
        <v>0</v>
      </c>
      <c r="R34" s="430"/>
      <c r="S34" s="430"/>
      <c r="T34" s="430"/>
      <c r="U34" s="430"/>
      <c r="V34" s="430"/>
      <c r="W34" s="430"/>
      <c r="X34" s="3" t="str">
        <f>IF(Y34="","","×")</f>
        <v/>
      </c>
      <c r="Y34" s="126" t="str">
        <f t="shared" si="2"/>
        <v/>
      </c>
      <c r="Z34" s="431"/>
      <c r="AA34" s="443" t="str">
        <f t="shared" si="3"/>
        <v/>
      </c>
      <c r="AB34" s="444"/>
      <c r="AC34" s="444"/>
      <c r="AD34" s="445"/>
      <c r="AE34" s="443" t="str">
        <f t="shared" si="4"/>
        <v/>
      </c>
      <c r="AF34" s="444"/>
      <c r="AG34" s="444"/>
      <c r="AH34" s="445"/>
      <c r="AI34" s="544"/>
      <c r="AJ34" s="545"/>
      <c r="AK34" s="545"/>
      <c r="AL34" s="546"/>
      <c r="AM34" s="570"/>
      <c r="AN34" s="571"/>
      <c r="AO34" s="497" t="str">
        <f>IF(M34="","",(VLOOKUP(A12,入力シート!$B$45:$AB$54,12,0)))</f>
        <v/>
      </c>
      <c r="AP34" s="498"/>
      <c r="AQ34" s="498"/>
      <c r="AR34" s="498"/>
      <c r="AS34" s="498"/>
      <c r="AT34" s="498"/>
      <c r="AU34" s="498"/>
      <c r="AV34" s="498"/>
      <c r="AW34" s="498"/>
      <c r="AX34" s="498"/>
      <c r="AY34" s="498"/>
      <c r="AZ34" s="498"/>
      <c r="BA34" s="498"/>
      <c r="BB34" s="498"/>
      <c r="BC34" s="498"/>
      <c r="BD34" s="499"/>
    </row>
    <row r="35" spans="1:56" ht="13.5" customHeight="1">
      <c r="A35" s="31">
        <v>27</v>
      </c>
      <c r="C35" s="63"/>
      <c r="D35" s="450">
        <f>IF(ISNA(VLOOKUP(A13,入力シート!$B$45:$L$54,3,FALSE)),"",VLOOKUP(A13,入力シート!$B$45:$L$54,3,FALSE))</f>
        <v>0</v>
      </c>
      <c r="E35" s="450"/>
      <c r="F35" s="450"/>
      <c r="G35" s="450"/>
      <c r="H35" s="450"/>
      <c r="I35" s="450"/>
      <c r="J35" s="450"/>
      <c r="K35" s="450"/>
      <c r="L35" s="451"/>
      <c r="M35" s="447" t="str">
        <f>IF(VLOOKUP(A13,入力シート!$B$45:$AL$54,33,FALSE)="","",VLOOKUP(A13,入力シート!$B$45:$AL$54,33,FALSE))</f>
        <v/>
      </c>
      <c r="N35" s="448"/>
      <c r="O35" s="448"/>
      <c r="P35" s="449"/>
      <c r="Q35" s="429">
        <f>IF(ISNA(VLOOKUP(A13,入力シート!$B$45:$AL$54,33,FALSE)),"",VLOOKUP(A13,入力シート!$B$45:$AL$54,33,FALSE))</f>
        <v>0</v>
      </c>
      <c r="R35" s="430"/>
      <c r="S35" s="430"/>
      <c r="T35" s="430"/>
      <c r="U35" s="430"/>
      <c r="V35" s="430"/>
      <c r="W35" s="430"/>
      <c r="X35" s="3" t="str">
        <f t="shared" ref="X35" si="6">IF(Y35="","","×")</f>
        <v/>
      </c>
      <c r="Y35" s="126" t="str">
        <f t="shared" si="2"/>
        <v/>
      </c>
      <c r="Z35" s="431"/>
      <c r="AA35" s="443" t="str">
        <f t="shared" si="3"/>
        <v/>
      </c>
      <c r="AB35" s="444"/>
      <c r="AC35" s="444"/>
      <c r="AD35" s="445"/>
      <c r="AE35" s="443" t="str">
        <f t="shared" si="4"/>
        <v/>
      </c>
      <c r="AF35" s="444"/>
      <c r="AG35" s="444"/>
      <c r="AH35" s="445"/>
      <c r="AI35" s="544"/>
      <c r="AJ35" s="545"/>
      <c r="AK35" s="545"/>
      <c r="AL35" s="546"/>
      <c r="AM35" s="570"/>
      <c r="AN35" s="571"/>
      <c r="AO35" s="497" t="str">
        <f>IF(M35="","",(VLOOKUP(A13,入力シート!$B$45:$AB$54,12,0)))</f>
        <v/>
      </c>
      <c r="AP35" s="498"/>
      <c r="AQ35" s="498"/>
      <c r="AR35" s="498"/>
      <c r="AS35" s="498"/>
      <c r="AT35" s="498"/>
      <c r="AU35" s="498"/>
      <c r="AV35" s="498"/>
      <c r="AW35" s="498"/>
      <c r="AX35" s="498"/>
      <c r="AY35" s="498"/>
      <c r="AZ35" s="498"/>
      <c r="BA35" s="498"/>
      <c r="BB35" s="498"/>
      <c r="BC35" s="498"/>
      <c r="BD35" s="499"/>
    </row>
    <row r="36" spans="1:56" ht="13.5" customHeight="1">
      <c r="A36" s="31">
        <v>28</v>
      </c>
      <c r="C36" s="62"/>
      <c r="D36" s="450">
        <f>IF(ISNA(VLOOKUP(A14,入力シート!$B$45:$L$54,3,FALSE)),"",VLOOKUP(A14,入力シート!$B$45:$L$54,3,FALSE))</f>
        <v>0</v>
      </c>
      <c r="E36" s="450"/>
      <c r="F36" s="450"/>
      <c r="G36" s="450"/>
      <c r="H36" s="450"/>
      <c r="I36" s="450"/>
      <c r="J36" s="450"/>
      <c r="K36" s="450"/>
      <c r="L36" s="451"/>
      <c r="M36" s="447" t="str">
        <f>IF(VLOOKUP(A14,入力シート!$B$45:$AL$54,33,FALSE)="","",VLOOKUP(A14,入力シート!$B$45:$AL$54,33,FALSE))</f>
        <v/>
      </c>
      <c r="N36" s="448"/>
      <c r="O36" s="448"/>
      <c r="P36" s="449"/>
      <c r="Q36" s="429">
        <f>IF(ISNA(VLOOKUP(A14,入力シート!$B$45:$AL$54,33,FALSE)),"",VLOOKUP(A14,入力シート!$B$45:$AL$54,33,FALSE))</f>
        <v>0</v>
      </c>
      <c r="R36" s="430"/>
      <c r="S36" s="430"/>
      <c r="T36" s="430"/>
      <c r="U36" s="430"/>
      <c r="V36" s="430"/>
      <c r="W36" s="430"/>
      <c r="X36" s="3" t="str">
        <f>IF(Y36="","","×")</f>
        <v/>
      </c>
      <c r="Y36" s="126" t="str">
        <f t="shared" si="2"/>
        <v/>
      </c>
      <c r="Z36" s="431"/>
      <c r="AA36" s="443" t="str">
        <f t="shared" si="3"/>
        <v/>
      </c>
      <c r="AB36" s="444"/>
      <c r="AC36" s="444"/>
      <c r="AD36" s="445"/>
      <c r="AE36" s="443" t="str">
        <f t="shared" si="4"/>
        <v/>
      </c>
      <c r="AF36" s="444"/>
      <c r="AG36" s="444"/>
      <c r="AH36" s="445"/>
      <c r="AI36" s="544"/>
      <c r="AJ36" s="545"/>
      <c r="AK36" s="545"/>
      <c r="AL36" s="546"/>
      <c r="AM36" s="570"/>
      <c r="AN36" s="571"/>
      <c r="AO36" s="497" t="str">
        <f>IF(M36="","",(VLOOKUP(A14,入力シート!$B$45:$AB$54,12,0)))</f>
        <v/>
      </c>
      <c r="AP36" s="498"/>
      <c r="AQ36" s="498"/>
      <c r="AR36" s="498"/>
      <c r="AS36" s="498"/>
      <c r="AT36" s="498"/>
      <c r="AU36" s="498"/>
      <c r="AV36" s="498"/>
      <c r="AW36" s="498"/>
      <c r="AX36" s="498"/>
      <c r="AY36" s="498"/>
      <c r="AZ36" s="498"/>
      <c r="BA36" s="498"/>
      <c r="BB36" s="498"/>
      <c r="BC36" s="498"/>
      <c r="BD36" s="499"/>
    </row>
    <row r="37" spans="1:56" ht="13.5" customHeight="1">
      <c r="A37" s="31">
        <v>29</v>
      </c>
      <c r="C37" s="63"/>
      <c r="D37" s="450">
        <f>IF(ISNA(VLOOKUP(A15,入力シート!$B$45:$L$54,3,FALSE)),"",VLOOKUP(A15,入力シート!$B$45:$L$54,3,FALSE))</f>
        <v>0</v>
      </c>
      <c r="E37" s="450"/>
      <c r="F37" s="450"/>
      <c r="G37" s="450"/>
      <c r="H37" s="450"/>
      <c r="I37" s="450"/>
      <c r="J37" s="450"/>
      <c r="K37" s="450"/>
      <c r="L37" s="451"/>
      <c r="M37" s="447" t="str">
        <f>IF(VLOOKUP(A15,入力シート!$B$45:$AL$54,33,FALSE)="","",VLOOKUP(A15,入力シート!$B$45:$AL$54,33,FALSE))</f>
        <v/>
      </c>
      <c r="N37" s="448"/>
      <c r="O37" s="448"/>
      <c r="P37" s="449"/>
      <c r="Q37" s="429">
        <f>IF(ISNA(VLOOKUP(A15,入力シート!$B$45:$AL$54,33,FALSE)),"",VLOOKUP(A15,入力シート!$B$45:$AL$54,33,FALSE))</f>
        <v>0</v>
      </c>
      <c r="R37" s="430"/>
      <c r="S37" s="430"/>
      <c r="T37" s="430"/>
      <c r="U37" s="430"/>
      <c r="V37" s="430"/>
      <c r="W37" s="430"/>
      <c r="X37" s="3" t="str">
        <f>IF(Y37="","","×")</f>
        <v/>
      </c>
      <c r="Y37" s="126" t="str">
        <f t="shared" si="2"/>
        <v/>
      </c>
      <c r="Z37" s="431"/>
      <c r="AA37" s="443" t="str">
        <f t="shared" si="3"/>
        <v/>
      </c>
      <c r="AB37" s="444"/>
      <c r="AC37" s="444"/>
      <c r="AD37" s="445"/>
      <c r="AE37" s="443" t="str">
        <f t="shared" si="4"/>
        <v/>
      </c>
      <c r="AF37" s="444"/>
      <c r="AG37" s="444"/>
      <c r="AH37" s="445"/>
      <c r="AI37" s="544"/>
      <c r="AJ37" s="545"/>
      <c r="AK37" s="545"/>
      <c r="AL37" s="546"/>
      <c r="AM37" s="570"/>
      <c r="AN37" s="571"/>
      <c r="AO37" s="497" t="str">
        <f>IF(M37="","",(VLOOKUP(A15,入力シート!$B$45:$AB$54,12,0)))</f>
        <v/>
      </c>
      <c r="AP37" s="498"/>
      <c r="AQ37" s="498"/>
      <c r="AR37" s="498"/>
      <c r="AS37" s="498"/>
      <c r="AT37" s="498"/>
      <c r="AU37" s="498"/>
      <c r="AV37" s="498"/>
      <c r="AW37" s="498"/>
      <c r="AX37" s="498"/>
      <c r="AY37" s="498"/>
      <c r="AZ37" s="498"/>
      <c r="BA37" s="498"/>
      <c r="BB37" s="498"/>
      <c r="BC37" s="498"/>
      <c r="BD37" s="499"/>
    </row>
    <row r="38" spans="1:56" ht="13.5" customHeight="1">
      <c r="A38" s="31">
        <v>30</v>
      </c>
      <c r="C38" s="63"/>
      <c r="D38" s="450">
        <f>IF(ISNA(VLOOKUP(A16,入力シート!$B$45:$L$54,3,FALSE)),"",VLOOKUP(A16,入力シート!$B$45:$L$54,3,FALSE))</f>
        <v>0</v>
      </c>
      <c r="E38" s="450"/>
      <c r="F38" s="450"/>
      <c r="G38" s="450"/>
      <c r="H38" s="450"/>
      <c r="I38" s="450"/>
      <c r="J38" s="450"/>
      <c r="K38" s="450"/>
      <c r="L38" s="451"/>
      <c r="M38" s="447" t="str">
        <f>IF(VLOOKUP(A16,入力シート!$B$45:$AL$54,33,FALSE)="","",VLOOKUP(A16,入力シート!$B$45:$AL$54,33,FALSE))</f>
        <v/>
      </c>
      <c r="N38" s="448"/>
      <c r="O38" s="448"/>
      <c r="P38" s="449"/>
      <c r="Q38" s="429">
        <f>IF(ISNA(VLOOKUP(A16,入力シート!$B$45:$AL$54,33,FALSE)),"",VLOOKUP(A16,入力シート!$B$45:$AL$54,33,FALSE))</f>
        <v>0</v>
      </c>
      <c r="R38" s="430"/>
      <c r="S38" s="430"/>
      <c r="T38" s="430"/>
      <c r="U38" s="430"/>
      <c r="V38" s="430"/>
      <c r="W38" s="430"/>
      <c r="X38" s="3" t="str">
        <f t="shared" ref="X38" si="7">IF(Y38="","","×")</f>
        <v/>
      </c>
      <c r="Y38" s="126" t="str">
        <f t="shared" si="2"/>
        <v/>
      </c>
      <c r="Z38" s="431"/>
      <c r="AA38" s="443" t="str">
        <f t="shared" si="3"/>
        <v/>
      </c>
      <c r="AB38" s="444"/>
      <c r="AC38" s="444"/>
      <c r="AD38" s="445"/>
      <c r="AE38" s="443" t="str">
        <f t="shared" si="4"/>
        <v/>
      </c>
      <c r="AF38" s="444"/>
      <c r="AG38" s="444"/>
      <c r="AH38" s="445"/>
      <c r="AI38" s="544"/>
      <c r="AJ38" s="545"/>
      <c r="AK38" s="545"/>
      <c r="AL38" s="546"/>
      <c r="AM38" s="570"/>
      <c r="AN38" s="571"/>
      <c r="AO38" s="497" t="str">
        <f>IF(M38="","",(VLOOKUP(A16,入力シート!$B$45:$AB$54,12,0)))</f>
        <v/>
      </c>
      <c r="AP38" s="498"/>
      <c r="AQ38" s="498"/>
      <c r="AR38" s="498"/>
      <c r="AS38" s="498"/>
      <c r="AT38" s="498"/>
      <c r="AU38" s="498"/>
      <c r="AV38" s="498"/>
      <c r="AW38" s="498"/>
      <c r="AX38" s="498"/>
      <c r="AY38" s="498"/>
      <c r="AZ38" s="498"/>
      <c r="BA38" s="498"/>
      <c r="BB38" s="498"/>
      <c r="BC38" s="498"/>
      <c r="BD38" s="499"/>
    </row>
    <row r="39" spans="1:56" ht="13.5" customHeight="1">
      <c r="A39" s="31">
        <v>31</v>
      </c>
      <c r="C39" s="62"/>
      <c r="D39" s="450">
        <f>IF(ISNA(VLOOKUP(A17,入力シート!$B$45:$L$54,3,FALSE)),"",VLOOKUP(A17,入力シート!$B$45:$L$54,3,FALSE))</f>
        <v>0</v>
      </c>
      <c r="E39" s="450"/>
      <c r="F39" s="450"/>
      <c r="G39" s="450"/>
      <c r="H39" s="450"/>
      <c r="I39" s="450"/>
      <c r="J39" s="450"/>
      <c r="K39" s="450"/>
      <c r="L39" s="451"/>
      <c r="M39" s="447" t="str">
        <f>IF(VLOOKUP(A17,入力シート!$B$45:$AL$54,33,FALSE)="","",VLOOKUP(A17,入力シート!$B$45:$AL$54,33,FALSE))</f>
        <v/>
      </c>
      <c r="N39" s="448"/>
      <c r="O39" s="448"/>
      <c r="P39" s="449"/>
      <c r="Q39" s="429">
        <f>IF(ISNA(VLOOKUP(A17,入力シート!$B$45:$AL$54,33,FALSE)),"",VLOOKUP(A17,入力シート!$B$45:$AL$54,33,FALSE))</f>
        <v>0</v>
      </c>
      <c r="R39" s="430"/>
      <c r="S39" s="430"/>
      <c r="T39" s="430"/>
      <c r="U39" s="430"/>
      <c r="V39" s="430"/>
      <c r="W39" s="430"/>
      <c r="X39" s="3" t="str">
        <f>IF(Y39="","","×")</f>
        <v/>
      </c>
      <c r="Y39" s="126" t="str">
        <f t="shared" si="2"/>
        <v/>
      </c>
      <c r="Z39" s="431"/>
      <c r="AA39" s="443" t="str">
        <f t="shared" si="3"/>
        <v/>
      </c>
      <c r="AB39" s="444"/>
      <c r="AC39" s="444"/>
      <c r="AD39" s="445"/>
      <c r="AE39" s="443" t="str">
        <f t="shared" si="4"/>
        <v/>
      </c>
      <c r="AF39" s="444"/>
      <c r="AG39" s="444"/>
      <c r="AH39" s="445"/>
      <c r="AI39" s="544"/>
      <c r="AJ39" s="545"/>
      <c r="AK39" s="545"/>
      <c r="AL39" s="546"/>
      <c r="AM39" s="570"/>
      <c r="AN39" s="571"/>
      <c r="AO39" s="497" t="str">
        <f>IF(M39="","",(VLOOKUP(A17,入力シート!$B$45:$AB$54,12,0)))</f>
        <v/>
      </c>
      <c r="AP39" s="498"/>
      <c r="AQ39" s="498"/>
      <c r="AR39" s="498"/>
      <c r="AS39" s="498"/>
      <c r="AT39" s="498"/>
      <c r="AU39" s="498"/>
      <c r="AV39" s="498"/>
      <c r="AW39" s="498"/>
      <c r="AX39" s="498"/>
      <c r="AY39" s="498"/>
      <c r="AZ39" s="498"/>
      <c r="BA39" s="498"/>
      <c r="BB39" s="498"/>
      <c r="BC39" s="498"/>
      <c r="BD39" s="499"/>
    </row>
    <row r="40" spans="1:56" ht="13.5" customHeight="1">
      <c r="A40" s="31">
        <v>32</v>
      </c>
      <c r="C40" s="62"/>
      <c r="D40" s="450">
        <f>IF(ISNA(VLOOKUP(A18,入力シート!$B$45:$L$54,3,FALSE)),"",VLOOKUP(A18,入力シート!$B$45:$L$54,3,FALSE))</f>
        <v>0</v>
      </c>
      <c r="E40" s="450"/>
      <c r="F40" s="450"/>
      <c r="G40" s="450"/>
      <c r="H40" s="450"/>
      <c r="I40" s="450"/>
      <c r="J40" s="450"/>
      <c r="K40" s="450"/>
      <c r="L40" s="451"/>
      <c r="M40" s="447" t="str">
        <f>IF(VLOOKUP(A18,入力シート!$B$45:$AL$54,33,FALSE)="","",VLOOKUP(A18,入力シート!$B$45:$AL$54,33,FALSE))</f>
        <v/>
      </c>
      <c r="N40" s="448"/>
      <c r="O40" s="448"/>
      <c r="P40" s="449"/>
      <c r="Q40" s="429">
        <f>IF(ISNA(VLOOKUP(A18,入力シート!$B$45:$AL$54,33,FALSE)),"",VLOOKUP(A18,入力シート!$B$45:$AL$54,33,FALSE))</f>
        <v>0</v>
      </c>
      <c r="R40" s="430"/>
      <c r="S40" s="430"/>
      <c r="T40" s="430"/>
      <c r="U40" s="430"/>
      <c r="V40" s="430"/>
      <c r="W40" s="430"/>
      <c r="X40" s="3" t="str">
        <f t="shared" si="5"/>
        <v/>
      </c>
      <c r="Y40" s="126" t="str">
        <f t="shared" si="2"/>
        <v/>
      </c>
      <c r="Z40" s="431"/>
      <c r="AA40" s="443" t="str">
        <f t="shared" si="3"/>
        <v/>
      </c>
      <c r="AB40" s="444"/>
      <c r="AC40" s="444"/>
      <c r="AD40" s="445"/>
      <c r="AE40" s="443" t="str">
        <f t="shared" si="4"/>
        <v/>
      </c>
      <c r="AF40" s="444"/>
      <c r="AG40" s="444"/>
      <c r="AH40" s="445"/>
      <c r="AI40" s="544"/>
      <c r="AJ40" s="545"/>
      <c r="AK40" s="545"/>
      <c r="AL40" s="546"/>
      <c r="AM40" s="572"/>
      <c r="AN40" s="573"/>
      <c r="AO40" s="497" t="str">
        <f>IF(M40="","",(VLOOKUP(A18,入力シート!$B$45:$AB$54,12,0)))</f>
        <v/>
      </c>
      <c r="AP40" s="498"/>
      <c r="AQ40" s="498"/>
      <c r="AR40" s="498"/>
      <c r="AS40" s="498"/>
      <c r="AT40" s="498"/>
      <c r="AU40" s="498"/>
      <c r="AV40" s="498"/>
      <c r="AW40" s="498"/>
      <c r="AX40" s="498"/>
      <c r="AY40" s="498"/>
      <c r="AZ40" s="498"/>
      <c r="BA40" s="498"/>
      <c r="BB40" s="498"/>
      <c r="BC40" s="498"/>
      <c r="BD40" s="499"/>
    </row>
    <row r="41" spans="1:56" ht="13.5" customHeight="1">
      <c r="A41" s="31">
        <v>33</v>
      </c>
      <c r="C41" s="62"/>
      <c r="D41" s="550" t="s">
        <v>222</v>
      </c>
      <c r="E41" s="550"/>
      <c r="F41" s="550"/>
      <c r="G41" s="550"/>
      <c r="H41" s="550"/>
      <c r="I41" s="550"/>
      <c r="J41" s="550"/>
      <c r="K41" s="550"/>
      <c r="L41" s="551"/>
      <c r="M41" s="447"/>
      <c r="N41" s="448"/>
      <c r="O41" s="448"/>
      <c r="P41" s="449"/>
      <c r="Q41" s="429"/>
      <c r="R41" s="430"/>
      <c r="S41" s="430"/>
      <c r="T41" s="430"/>
      <c r="U41" s="84"/>
      <c r="V41" s="84"/>
      <c r="W41" s="84"/>
      <c r="X41" s="3"/>
      <c r="Y41" s="126"/>
      <c r="Z41" s="431"/>
      <c r="AA41" s="443"/>
      <c r="AB41" s="444"/>
      <c r="AC41" s="444"/>
      <c r="AD41" s="445"/>
      <c r="AE41" s="443"/>
      <c r="AF41" s="444"/>
      <c r="AG41" s="444"/>
      <c r="AH41" s="445"/>
      <c r="AI41" s="544"/>
      <c r="AJ41" s="545"/>
      <c r="AK41" s="545"/>
      <c r="AL41" s="545"/>
      <c r="AM41" s="64"/>
      <c r="AN41" s="64"/>
      <c r="AO41" s="565"/>
      <c r="AP41" s="566"/>
      <c r="AQ41" s="566"/>
      <c r="AR41" s="566"/>
      <c r="AS41" s="566"/>
      <c r="AT41" s="566"/>
      <c r="AU41" s="566"/>
      <c r="AV41" s="566"/>
      <c r="AW41" s="566"/>
      <c r="AX41" s="566"/>
      <c r="AY41" s="566"/>
      <c r="AZ41" s="566"/>
      <c r="BA41" s="566"/>
      <c r="BB41" s="566"/>
      <c r="BC41" s="566"/>
      <c r="BD41" s="567"/>
    </row>
    <row r="42" spans="1:56" ht="13.5" customHeight="1">
      <c r="A42" s="31">
        <v>34</v>
      </c>
      <c r="C42" s="62"/>
      <c r="D42" s="450">
        <f>IF(ISNA(VLOOKUP(A9,入力シート!$B$58:$AG$67,3,FALSE)),"",VLOOKUP(A9,入力シート!$B$58:$AG$67,3,FALSE))</f>
        <v>0</v>
      </c>
      <c r="E42" s="450"/>
      <c r="F42" s="450"/>
      <c r="G42" s="450"/>
      <c r="H42" s="450"/>
      <c r="I42" s="450"/>
      <c r="J42" s="450"/>
      <c r="K42" s="450"/>
      <c r="L42" s="451"/>
      <c r="M42" s="447" t="str">
        <f>IF(VLOOKUP(A9,入力シート!$B$58:$AG$67,20,FALSE)="","",VLOOKUP(A9,入力シート!$B$58:$AG$67,20,FALSE))</f>
        <v/>
      </c>
      <c r="N42" s="448"/>
      <c r="O42" s="448"/>
      <c r="P42" s="449"/>
      <c r="Q42" s="429">
        <f>IF(ISNA(VLOOKUP(A9,入力シート!$B$58:$AG$67,25,FALSE)),"",VLOOKUP(A9,入力シート!$B$58:$AG$67,20,FALSE))</f>
        <v>0</v>
      </c>
      <c r="R42" s="430"/>
      <c r="S42" s="430"/>
      <c r="T42" s="430"/>
      <c r="U42" s="430"/>
      <c r="V42" s="430"/>
      <c r="W42" s="430"/>
      <c r="X42" s="3" t="str">
        <f t="shared" ref="X42:X43" si="8">IF(Y42="","","×")</f>
        <v/>
      </c>
      <c r="Y42" s="126" t="str">
        <f t="shared" ref="Y42:Y51" si="9">IF(M42="","","一式")</f>
        <v/>
      </c>
      <c r="Z42" s="431"/>
      <c r="AA42" s="443" t="str">
        <f t="shared" ref="AA42:AA51" si="10">IFERROR(_xlfn.IFS($BF$66="1",M42/2*$BF$8*2,$BF$66="2",M42/2*$BF$8,$BF$66="3",M42*$BF$8,$BF$66="4",M42*$BF$8),"")</f>
        <v/>
      </c>
      <c r="AB42" s="444"/>
      <c r="AC42" s="444"/>
      <c r="AD42" s="445"/>
      <c r="AE42" s="443" t="str">
        <f t="shared" ref="AE42:AE51" si="11">IFERROR(M42-AA42,"")</f>
        <v/>
      </c>
      <c r="AF42" s="444"/>
      <c r="AG42" s="444"/>
      <c r="AH42" s="445"/>
      <c r="AI42" s="544"/>
      <c r="AJ42" s="545"/>
      <c r="AK42" s="545"/>
      <c r="AL42" s="546"/>
      <c r="AM42" s="568" t="s">
        <v>223</v>
      </c>
      <c r="AN42" s="569"/>
      <c r="AO42" s="452" t="str">
        <f>IF(M42="","",(VLOOKUP(A9,入力シート!$B$58:$AG$67,12,0)))</f>
        <v/>
      </c>
      <c r="AP42" s="452"/>
      <c r="AQ42" s="452"/>
      <c r="AR42" s="452"/>
      <c r="AS42" s="452"/>
      <c r="AT42" s="452"/>
      <c r="AU42" s="452"/>
      <c r="AV42" s="452"/>
      <c r="AW42" s="452"/>
      <c r="AX42" s="452"/>
      <c r="AY42" s="452"/>
      <c r="AZ42" s="452"/>
      <c r="BA42" s="452"/>
      <c r="BB42" s="452"/>
      <c r="BC42" s="452"/>
      <c r="BD42" s="453"/>
    </row>
    <row r="43" spans="1:56" ht="13.5" customHeight="1">
      <c r="A43" s="31">
        <v>35</v>
      </c>
      <c r="C43" s="62"/>
      <c r="D43" s="450">
        <f>IF(ISNA(VLOOKUP(A10,入力シート!$B$58:$AG$67,3,FALSE)),"",VLOOKUP(A10,入力シート!$B$58:$AG$67,3,FALSE))</f>
        <v>0</v>
      </c>
      <c r="E43" s="450"/>
      <c r="F43" s="450"/>
      <c r="G43" s="450"/>
      <c r="H43" s="450"/>
      <c r="I43" s="450"/>
      <c r="J43" s="450"/>
      <c r="K43" s="450"/>
      <c r="L43" s="451"/>
      <c r="M43" s="447" t="str">
        <f>IF(VLOOKUP(A10,入力シート!$B$58:$AG$67,20,FALSE)="","",VLOOKUP(A10,入力シート!$B$58:$AG$67,20,FALSE))</f>
        <v/>
      </c>
      <c r="N43" s="448"/>
      <c r="O43" s="448"/>
      <c r="P43" s="449"/>
      <c r="Q43" s="429">
        <f>IF(ISNA(VLOOKUP(A10,入力シート!$B$58:$AG$67,25,FALSE)),"",VLOOKUP(A10,入力シート!$B$58:$AG$67,20,FALSE))</f>
        <v>0</v>
      </c>
      <c r="R43" s="430"/>
      <c r="S43" s="430"/>
      <c r="T43" s="430"/>
      <c r="U43" s="430"/>
      <c r="V43" s="430"/>
      <c r="W43" s="430"/>
      <c r="X43" s="3" t="str">
        <f t="shared" si="8"/>
        <v/>
      </c>
      <c r="Y43" s="126" t="str">
        <f t="shared" si="9"/>
        <v/>
      </c>
      <c r="Z43" s="431"/>
      <c r="AA43" s="443" t="str">
        <f t="shared" si="10"/>
        <v/>
      </c>
      <c r="AB43" s="444"/>
      <c r="AC43" s="444"/>
      <c r="AD43" s="445"/>
      <c r="AE43" s="443" t="str">
        <f t="shared" si="11"/>
        <v/>
      </c>
      <c r="AF43" s="444"/>
      <c r="AG43" s="444"/>
      <c r="AH43" s="445"/>
      <c r="AI43" s="544"/>
      <c r="AJ43" s="545"/>
      <c r="AK43" s="545"/>
      <c r="AL43" s="546"/>
      <c r="AM43" s="570"/>
      <c r="AN43" s="571"/>
      <c r="AO43" s="452" t="str">
        <f>IF(M43="","",(VLOOKUP(A10,入力シート!$B$58:$AG$67,12,0)))</f>
        <v/>
      </c>
      <c r="AP43" s="452"/>
      <c r="AQ43" s="452"/>
      <c r="AR43" s="452"/>
      <c r="AS43" s="452"/>
      <c r="AT43" s="452"/>
      <c r="AU43" s="452"/>
      <c r="AV43" s="452"/>
      <c r="AW43" s="452"/>
      <c r="AX43" s="452"/>
      <c r="AY43" s="452"/>
      <c r="AZ43" s="452"/>
      <c r="BA43" s="452"/>
      <c r="BB43" s="452"/>
      <c r="BC43" s="452"/>
      <c r="BD43" s="453"/>
    </row>
    <row r="44" spans="1:56" ht="13.5" customHeight="1">
      <c r="C44" s="62"/>
      <c r="D44" s="450">
        <f>IF(ISNA(VLOOKUP(A11,入力シート!$B$58:$AG$67,3,FALSE)),"",VLOOKUP(A11,入力シート!$B$58:$AG$67,3,FALSE))</f>
        <v>0</v>
      </c>
      <c r="E44" s="450"/>
      <c r="F44" s="450"/>
      <c r="G44" s="450"/>
      <c r="H44" s="450"/>
      <c r="I44" s="450"/>
      <c r="J44" s="450"/>
      <c r="K44" s="450"/>
      <c r="L44" s="451"/>
      <c r="M44" s="447" t="str">
        <f>IF(VLOOKUP(A11,入力シート!$B$58:$AG$67,20,FALSE)="","",VLOOKUP(A11,入力シート!$B$58:$AG$67,20,FALSE))</f>
        <v/>
      </c>
      <c r="N44" s="448"/>
      <c r="O44" s="448"/>
      <c r="P44" s="449"/>
      <c r="Q44" s="429">
        <f>IF(ISNA(VLOOKUP(A11,入力シート!$B$58:$AG$67,25,FALSE)),"",VLOOKUP(A11,入力シート!$B$58:$AG$67,20,FALSE))</f>
        <v>0</v>
      </c>
      <c r="R44" s="430"/>
      <c r="S44" s="430"/>
      <c r="T44" s="430"/>
      <c r="U44" s="430"/>
      <c r="V44" s="430"/>
      <c r="W44" s="430"/>
      <c r="X44" s="3" t="str">
        <f>IF(Y44="","","×")</f>
        <v/>
      </c>
      <c r="Y44" s="126" t="str">
        <f t="shared" si="9"/>
        <v/>
      </c>
      <c r="Z44" s="431"/>
      <c r="AA44" s="443" t="str">
        <f t="shared" si="10"/>
        <v/>
      </c>
      <c r="AB44" s="444"/>
      <c r="AC44" s="444"/>
      <c r="AD44" s="445"/>
      <c r="AE44" s="443" t="str">
        <f t="shared" si="11"/>
        <v/>
      </c>
      <c r="AF44" s="444"/>
      <c r="AG44" s="444"/>
      <c r="AH44" s="445"/>
      <c r="AI44" s="544"/>
      <c r="AJ44" s="545"/>
      <c r="AK44" s="545"/>
      <c r="AL44" s="546"/>
      <c r="AM44" s="570"/>
      <c r="AN44" s="571"/>
      <c r="AO44" s="452" t="str">
        <f>IF(M44="","",(VLOOKUP(A11,入力シート!$B$58:$AG$67,12,0)))</f>
        <v/>
      </c>
      <c r="AP44" s="452"/>
      <c r="AQ44" s="452"/>
      <c r="AR44" s="452"/>
      <c r="AS44" s="452"/>
      <c r="AT44" s="452"/>
      <c r="AU44" s="452"/>
      <c r="AV44" s="452"/>
      <c r="AW44" s="452"/>
      <c r="AX44" s="452"/>
      <c r="AY44" s="452"/>
      <c r="AZ44" s="452"/>
      <c r="BA44" s="452"/>
      <c r="BB44" s="452"/>
      <c r="BC44" s="452"/>
      <c r="BD44" s="453"/>
    </row>
    <row r="45" spans="1:56" ht="13.5" customHeight="1">
      <c r="C45" s="62"/>
      <c r="D45" s="450">
        <f>IF(ISNA(VLOOKUP(A12,入力シート!$B$58:$AG$67,3,FALSE)),"",VLOOKUP(A12,入力シート!$B$58:$AG$67,3,FALSE))</f>
        <v>0</v>
      </c>
      <c r="E45" s="450"/>
      <c r="F45" s="450"/>
      <c r="G45" s="450"/>
      <c r="H45" s="450"/>
      <c r="I45" s="450"/>
      <c r="J45" s="450"/>
      <c r="K45" s="450"/>
      <c r="L45" s="451"/>
      <c r="M45" s="447" t="str">
        <f>IF(VLOOKUP(A12,入力シート!$B$58:$AG$67,20,FALSE)="","",VLOOKUP(A12,入力シート!$B$58:$AG$67,20,FALSE))</f>
        <v/>
      </c>
      <c r="N45" s="448"/>
      <c r="O45" s="448"/>
      <c r="P45" s="449"/>
      <c r="Q45" s="429">
        <f>IF(ISNA(VLOOKUP(A12,入力シート!$B$58:$AG$67,25,FALSE)),"",VLOOKUP(A12,入力シート!$B$58:$AG$67,20,FALSE))</f>
        <v>0</v>
      </c>
      <c r="R45" s="430"/>
      <c r="S45" s="430"/>
      <c r="T45" s="430"/>
      <c r="U45" s="430"/>
      <c r="V45" s="430"/>
      <c r="W45" s="430"/>
      <c r="X45" s="3" t="str">
        <f t="shared" ref="X45:X46" si="12">IF(Y45="","","×")</f>
        <v/>
      </c>
      <c r="Y45" s="126" t="str">
        <f t="shared" si="9"/>
        <v/>
      </c>
      <c r="Z45" s="431"/>
      <c r="AA45" s="443" t="str">
        <f t="shared" si="10"/>
        <v/>
      </c>
      <c r="AB45" s="444"/>
      <c r="AC45" s="444"/>
      <c r="AD45" s="445"/>
      <c r="AE45" s="443" t="str">
        <f t="shared" si="11"/>
        <v/>
      </c>
      <c r="AF45" s="444"/>
      <c r="AG45" s="444"/>
      <c r="AH45" s="445"/>
      <c r="AI45" s="544"/>
      <c r="AJ45" s="545"/>
      <c r="AK45" s="545"/>
      <c r="AL45" s="546"/>
      <c r="AM45" s="570"/>
      <c r="AN45" s="571"/>
      <c r="AO45" s="452" t="str">
        <f>IF(M45="","",(VLOOKUP(A12,入力シート!$B$58:$AG$67,12,0)))</f>
        <v/>
      </c>
      <c r="AP45" s="452"/>
      <c r="AQ45" s="452"/>
      <c r="AR45" s="452"/>
      <c r="AS45" s="452"/>
      <c r="AT45" s="452"/>
      <c r="AU45" s="452"/>
      <c r="AV45" s="452"/>
      <c r="AW45" s="452"/>
      <c r="AX45" s="452"/>
      <c r="AY45" s="452"/>
      <c r="AZ45" s="452"/>
      <c r="BA45" s="452"/>
      <c r="BB45" s="452"/>
      <c r="BC45" s="452"/>
      <c r="BD45" s="453"/>
    </row>
    <row r="46" spans="1:56" ht="13.5" customHeight="1">
      <c r="C46" s="62"/>
      <c r="D46" s="450">
        <f>IF(ISNA(VLOOKUP(A13,入力シート!$B$58:$AG$67,3,FALSE)),"",VLOOKUP(A13,入力シート!$B$58:$AG$67,3,FALSE))</f>
        <v>0</v>
      </c>
      <c r="E46" s="450"/>
      <c r="F46" s="450"/>
      <c r="G46" s="450"/>
      <c r="H46" s="450"/>
      <c r="I46" s="450"/>
      <c r="J46" s="450"/>
      <c r="K46" s="450"/>
      <c r="L46" s="451"/>
      <c r="M46" s="447" t="str">
        <f>IF(VLOOKUP(A13,入力シート!$B$58:$AG$67,20,FALSE)="","",VLOOKUP(A13,入力シート!$B$58:$AG$67,20,FALSE))</f>
        <v/>
      </c>
      <c r="N46" s="448"/>
      <c r="O46" s="448"/>
      <c r="P46" s="449"/>
      <c r="Q46" s="429">
        <f>IF(ISNA(VLOOKUP(A13,入力シート!$B$58:$AG$67,25,FALSE)),"",VLOOKUP(A13,入力シート!$B$58:$AG$67,20,FALSE))</f>
        <v>0</v>
      </c>
      <c r="R46" s="430"/>
      <c r="S46" s="430"/>
      <c r="T46" s="430"/>
      <c r="U46" s="430"/>
      <c r="V46" s="430"/>
      <c r="W46" s="430"/>
      <c r="X46" s="3" t="str">
        <f t="shared" si="12"/>
        <v/>
      </c>
      <c r="Y46" s="126" t="str">
        <f t="shared" si="9"/>
        <v/>
      </c>
      <c r="Z46" s="431"/>
      <c r="AA46" s="443" t="str">
        <f t="shared" si="10"/>
        <v/>
      </c>
      <c r="AB46" s="444"/>
      <c r="AC46" s="444"/>
      <c r="AD46" s="445"/>
      <c r="AE46" s="443" t="str">
        <f t="shared" si="11"/>
        <v/>
      </c>
      <c r="AF46" s="444"/>
      <c r="AG46" s="444"/>
      <c r="AH46" s="445"/>
      <c r="AI46" s="544"/>
      <c r="AJ46" s="545"/>
      <c r="AK46" s="545"/>
      <c r="AL46" s="546"/>
      <c r="AM46" s="570"/>
      <c r="AN46" s="571"/>
      <c r="AO46" s="452" t="str">
        <f>IF(M46="","",(VLOOKUP(A13,入力シート!$B$58:$AG$67,12,0)))</f>
        <v/>
      </c>
      <c r="AP46" s="452"/>
      <c r="AQ46" s="452"/>
      <c r="AR46" s="452"/>
      <c r="AS46" s="452"/>
      <c r="AT46" s="452"/>
      <c r="AU46" s="452"/>
      <c r="AV46" s="452"/>
      <c r="AW46" s="452"/>
      <c r="AX46" s="452"/>
      <c r="AY46" s="452"/>
      <c r="AZ46" s="452"/>
      <c r="BA46" s="452"/>
      <c r="BB46" s="452"/>
      <c r="BC46" s="452"/>
      <c r="BD46" s="453"/>
    </row>
    <row r="47" spans="1:56" ht="13.5" customHeight="1">
      <c r="C47" s="62"/>
      <c r="D47" s="450">
        <f>IF(ISNA(VLOOKUP(A14,入力シート!$B$58:$AG$67,3,FALSE)),"",VLOOKUP(A14,入力シート!$B$58:$AG$67,3,FALSE))</f>
        <v>0</v>
      </c>
      <c r="E47" s="450"/>
      <c r="F47" s="450"/>
      <c r="G47" s="450"/>
      <c r="H47" s="450"/>
      <c r="I47" s="450"/>
      <c r="J47" s="450"/>
      <c r="K47" s="450"/>
      <c r="L47" s="451"/>
      <c r="M47" s="447" t="str">
        <f>IF(VLOOKUP(A14,入力シート!$B$58:$AG$67,20,FALSE)="","",VLOOKUP(A14,入力シート!$B$58:$AG$67,20,FALSE))</f>
        <v/>
      </c>
      <c r="N47" s="448"/>
      <c r="O47" s="448"/>
      <c r="P47" s="449"/>
      <c r="Q47" s="429">
        <f>IF(ISNA(VLOOKUP(A14,入力シート!$B$58:$AG$67,25,FALSE)),"",VLOOKUP(A14,入力シート!$B$58:$AG$67,20,FALSE))</f>
        <v>0</v>
      </c>
      <c r="R47" s="430"/>
      <c r="S47" s="430"/>
      <c r="T47" s="430"/>
      <c r="U47" s="430"/>
      <c r="V47" s="430"/>
      <c r="W47" s="430"/>
      <c r="X47" s="3" t="str">
        <f>IF(Y47="","","×")</f>
        <v/>
      </c>
      <c r="Y47" s="126" t="str">
        <f t="shared" si="9"/>
        <v/>
      </c>
      <c r="Z47" s="431"/>
      <c r="AA47" s="443" t="str">
        <f t="shared" si="10"/>
        <v/>
      </c>
      <c r="AB47" s="444"/>
      <c r="AC47" s="444"/>
      <c r="AD47" s="445"/>
      <c r="AE47" s="443" t="str">
        <f t="shared" si="11"/>
        <v/>
      </c>
      <c r="AF47" s="444"/>
      <c r="AG47" s="444"/>
      <c r="AH47" s="445"/>
      <c r="AI47" s="544"/>
      <c r="AJ47" s="545"/>
      <c r="AK47" s="545"/>
      <c r="AL47" s="546"/>
      <c r="AM47" s="570"/>
      <c r="AN47" s="571"/>
      <c r="AO47" s="452" t="str">
        <f>IF(M47="","",(VLOOKUP(A14,入力シート!$B$58:$AG$67,12,0)))</f>
        <v/>
      </c>
      <c r="AP47" s="452"/>
      <c r="AQ47" s="452"/>
      <c r="AR47" s="452"/>
      <c r="AS47" s="452"/>
      <c r="AT47" s="452"/>
      <c r="AU47" s="452"/>
      <c r="AV47" s="452"/>
      <c r="AW47" s="452"/>
      <c r="AX47" s="452"/>
      <c r="AY47" s="452"/>
      <c r="AZ47" s="452"/>
      <c r="BA47" s="452"/>
      <c r="BB47" s="452"/>
      <c r="BC47" s="452"/>
      <c r="BD47" s="453"/>
    </row>
    <row r="48" spans="1:56" ht="13.5" customHeight="1">
      <c r="C48" s="62"/>
      <c r="D48" s="450">
        <f>IF(ISNA(VLOOKUP(A15,入力シート!$B$58:$AG$67,3,FALSE)),"",VLOOKUP(A15,入力シート!$B$58:$AG$67,3,FALSE))</f>
        <v>0</v>
      </c>
      <c r="E48" s="450"/>
      <c r="F48" s="450"/>
      <c r="G48" s="450"/>
      <c r="H48" s="450"/>
      <c r="I48" s="450"/>
      <c r="J48" s="450"/>
      <c r="K48" s="450"/>
      <c r="L48" s="451"/>
      <c r="M48" s="447" t="str">
        <f>IF(VLOOKUP(A15,入力シート!$B$58:$AG$67,20,FALSE)="","",VLOOKUP(A15,入力シート!$B$58:$AG$67,20,FALSE))</f>
        <v/>
      </c>
      <c r="N48" s="448"/>
      <c r="O48" s="448"/>
      <c r="P48" s="449"/>
      <c r="Q48" s="429">
        <f>IF(ISNA(VLOOKUP(A15,入力シート!$B$58:$AG$67,25,FALSE)),"",VLOOKUP(A15,入力シート!$B$58:$AG$67,20,FALSE))</f>
        <v>0</v>
      </c>
      <c r="R48" s="430"/>
      <c r="S48" s="430"/>
      <c r="T48" s="430"/>
      <c r="U48" s="430"/>
      <c r="V48" s="430"/>
      <c r="W48" s="430"/>
      <c r="X48" s="3" t="str">
        <f t="shared" ref="X48:X49" si="13">IF(Y48="","","×")</f>
        <v/>
      </c>
      <c r="Y48" s="126" t="str">
        <f t="shared" si="9"/>
        <v/>
      </c>
      <c r="Z48" s="431"/>
      <c r="AA48" s="443" t="str">
        <f t="shared" si="10"/>
        <v/>
      </c>
      <c r="AB48" s="444"/>
      <c r="AC48" s="444"/>
      <c r="AD48" s="445"/>
      <c r="AE48" s="443" t="str">
        <f t="shared" si="11"/>
        <v/>
      </c>
      <c r="AF48" s="444"/>
      <c r="AG48" s="444"/>
      <c r="AH48" s="445"/>
      <c r="AI48" s="544"/>
      <c r="AJ48" s="545"/>
      <c r="AK48" s="545"/>
      <c r="AL48" s="546"/>
      <c r="AM48" s="570"/>
      <c r="AN48" s="571"/>
      <c r="AO48" s="452" t="str">
        <f>IF(M48="","",(VLOOKUP(A15,入力シート!$B$58:$AG$67,12,0)))</f>
        <v/>
      </c>
      <c r="AP48" s="452"/>
      <c r="AQ48" s="452"/>
      <c r="AR48" s="452"/>
      <c r="AS48" s="452"/>
      <c r="AT48" s="452"/>
      <c r="AU48" s="452"/>
      <c r="AV48" s="452"/>
      <c r="AW48" s="452"/>
      <c r="AX48" s="452"/>
      <c r="AY48" s="452"/>
      <c r="AZ48" s="452"/>
      <c r="BA48" s="452"/>
      <c r="BB48" s="452"/>
      <c r="BC48" s="452"/>
      <c r="BD48" s="453"/>
    </row>
    <row r="49" spans="3:57" ht="13.5" customHeight="1">
      <c r="C49" s="62"/>
      <c r="D49" s="450">
        <f>IF(ISNA(VLOOKUP(A16,入力シート!$B$58:$AG$67,3,FALSE)),"",VLOOKUP(A16,入力シート!$B$58:$AG$67,3,FALSE))</f>
        <v>0</v>
      </c>
      <c r="E49" s="450"/>
      <c r="F49" s="450"/>
      <c r="G49" s="450"/>
      <c r="H49" s="450"/>
      <c r="I49" s="450"/>
      <c r="J49" s="450"/>
      <c r="K49" s="450"/>
      <c r="L49" s="451"/>
      <c r="M49" s="447" t="str">
        <f>IF(VLOOKUP(A16,入力シート!$B$58:$AG$67,20,FALSE)="","",VLOOKUP(A16,入力シート!$B$58:$AG$67,20,FALSE))</f>
        <v/>
      </c>
      <c r="N49" s="448"/>
      <c r="O49" s="448"/>
      <c r="P49" s="449"/>
      <c r="Q49" s="429">
        <f>IF(ISNA(VLOOKUP(A16,入力シート!$B$58:$AG$67,25,FALSE)),"",VLOOKUP(A16,入力シート!$B$58:$AG$67,20,FALSE))</f>
        <v>0</v>
      </c>
      <c r="R49" s="430"/>
      <c r="S49" s="430"/>
      <c r="T49" s="430"/>
      <c r="U49" s="430"/>
      <c r="V49" s="430"/>
      <c r="W49" s="430"/>
      <c r="X49" s="3" t="str">
        <f t="shared" si="13"/>
        <v/>
      </c>
      <c r="Y49" s="126" t="str">
        <f t="shared" si="9"/>
        <v/>
      </c>
      <c r="Z49" s="431"/>
      <c r="AA49" s="443" t="str">
        <f t="shared" si="10"/>
        <v/>
      </c>
      <c r="AB49" s="444"/>
      <c r="AC49" s="444"/>
      <c r="AD49" s="445"/>
      <c r="AE49" s="443" t="str">
        <f t="shared" si="11"/>
        <v/>
      </c>
      <c r="AF49" s="444"/>
      <c r="AG49" s="444"/>
      <c r="AH49" s="445"/>
      <c r="AI49" s="544"/>
      <c r="AJ49" s="545"/>
      <c r="AK49" s="545"/>
      <c r="AL49" s="546"/>
      <c r="AM49" s="570"/>
      <c r="AN49" s="571"/>
      <c r="AO49" s="452" t="str">
        <f>IF(M49="","",(VLOOKUP(A16,入力シート!$B$58:$AG$67,12,0)))</f>
        <v/>
      </c>
      <c r="AP49" s="452"/>
      <c r="AQ49" s="452"/>
      <c r="AR49" s="452"/>
      <c r="AS49" s="452"/>
      <c r="AT49" s="452"/>
      <c r="AU49" s="452"/>
      <c r="AV49" s="452"/>
      <c r="AW49" s="452"/>
      <c r="AX49" s="452"/>
      <c r="AY49" s="452"/>
      <c r="AZ49" s="452"/>
      <c r="BA49" s="452"/>
      <c r="BB49" s="452"/>
      <c r="BC49" s="452"/>
      <c r="BD49" s="453"/>
    </row>
    <row r="50" spans="3:57" ht="13.5" customHeight="1">
      <c r="C50" s="62"/>
      <c r="D50" s="450">
        <f>IF(ISNA(VLOOKUP(A17,入力シート!$B$58:$AG$67,3,FALSE)),"",VLOOKUP(A17,入力シート!$B$58:$AG$67,3,FALSE))</f>
        <v>0</v>
      </c>
      <c r="E50" s="450"/>
      <c r="F50" s="450"/>
      <c r="G50" s="450"/>
      <c r="H50" s="450"/>
      <c r="I50" s="450"/>
      <c r="J50" s="450"/>
      <c r="K50" s="450"/>
      <c r="L50" s="451"/>
      <c r="M50" s="447" t="str">
        <f>IF(VLOOKUP(A17,入力シート!$B$58:$AG$67,20,FALSE)="","",VLOOKUP(A17,入力シート!$B$58:$AG$67,20,FALSE))</f>
        <v/>
      </c>
      <c r="N50" s="448"/>
      <c r="O50" s="448"/>
      <c r="P50" s="449"/>
      <c r="Q50" s="429">
        <f>IF(ISNA(VLOOKUP(A17,入力シート!$B$58:$AG$67,25,FALSE)),"",VLOOKUP(A17,入力シート!$B$58:$AG$67,20,FALSE))</f>
        <v>0</v>
      </c>
      <c r="R50" s="430"/>
      <c r="S50" s="430"/>
      <c r="T50" s="430"/>
      <c r="U50" s="430"/>
      <c r="V50" s="430"/>
      <c r="W50" s="430"/>
      <c r="X50" s="3" t="str">
        <f>IF(Y50="","","×")</f>
        <v/>
      </c>
      <c r="Y50" s="126" t="str">
        <f t="shared" si="9"/>
        <v/>
      </c>
      <c r="Z50" s="431"/>
      <c r="AA50" s="443" t="str">
        <f t="shared" si="10"/>
        <v/>
      </c>
      <c r="AB50" s="444"/>
      <c r="AC50" s="444"/>
      <c r="AD50" s="445"/>
      <c r="AE50" s="443" t="str">
        <f t="shared" si="11"/>
        <v/>
      </c>
      <c r="AF50" s="444"/>
      <c r="AG50" s="444"/>
      <c r="AH50" s="445"/>
      <c r="AI50" s="544"/>
      <c r="AJ50" s="545"/>
      <c r="AK50" s="545"/>
      <c r="AL50" s="546"/>
      <c r="AM50" s="570"/>
      <c r="AN50" s="571"/>
      <c r="AO50" s="452" t="str">
        <f>IF(M50="","",(VLOOKUP(A17,入力シート!$B$58:$AG$67,12,0)))</f>
        <v/>
      </c>
      <c r="AP50" s="452"/>
      <c r="AQ50" s="452"/>
      <c r="AR50" s="452"/>
      <c r="AS50" s="452"/>
      <c r="AT50" s="452"/>
      <c r="AU50" s="452"/>
      <c r="AV50" s="452"/>
      <c r="AW50" s="452"/>
      <c r="AX50" s="452"/>
      <c r="AY50" s="452"/>
      <c r="AZ50" s="452"/>
      <c r="BA50" s="452"/>
      <c r="BB50" s="452"/>
      <c r="BC50" s="452"/>
      <c r="BD50" s="453"/>
    </row>
    <row r="51" spans="3:57" ht="13.5" customHeight="1">
      <c r="C51" s="62"/>
      <c r="D51" s="450">
        <f>IF(ISNA(VLOOKUP(A18,入力シート!$B$58:$AG$67,3,FALSE)),"",VLOOKUP(A18,入力シート!$B$58:$AG$67,3,FALSE))</f>
        <v>0</v>
      </c>
      <c r="E51" s="450"/>
      <c r="F51" s="450"/>
      <c r="G51" s="450"/>
      <c r="H51" s="450"/>
      <c r="I51" s="450"/>
      <c r="J51" s="450"/>
      <c r="K51" s="450"/>
      <c r="L51" s="451"/>
      <c r="M51" s="447" t="str">
        <f>IF(VLOOKUP(A18,入力シート!$B$58:$AG$67,20,FALSE)="","",VLOOKUP(A18,入力シート!$B$58:$AG$67,20,FALSE))</f>
        <v/>
      </c>
      <c r="N51" s="448"/>
      <c r="O51" s="448"/>
      <c r="P51" s="449"/>
      <c r="Q51" s="429">
        <f>IF(ISNA(VLOOKUP(A18,入力シート!$B$58:$AG$67,25,FALSE)),"",VLOOKUP(A18,入力シート!$B$58:$AG$67,20,FALSE))</f>
        <v>0</v>
      </c>
      <c r="R51" s="430"/>
      <c r="S51" s="430"/>
      <c r="T51" s="430"/>
      <c r="U51" s="430"/>
      <c r="V51" s="430"/>
      <c r="W51" s="430"/>
      <c r="X51" s="3" t="str">
        <f t="shared" ref="X51" si="14">IF(Y51="","","×")</f>
        <v/>
      </c>
      <c r="Y51" s="126" t="str">
        <f t="shared" si="9"/>
        <v/>
      </c>
      <c r="Z51" s="431"/>
      <c r="AA51" s="443" t="str">
        <f t="shared" si="10"/>
        <v/>
      </c>
      <c r="AB51" s="444"/>
      <c r="AC51" s="444"/>
      <c r="AD51" s="445"/>
      <c r="AE51" s="443" t="str">
        <f t="shared" si="11"/>
        <v/>
      </c>
      <c r="AF51" s="444"/>
      <c r="AG51" s="444"/>
      <c r="AH51" s="445"/>
      <c r="AI51" s="544"/>
      <c r="AJ51" s="545"/>
      <c r="AK51" s="545"/>
      <c r="AL51" s="546"/>
      <c r="AM51" s="572"/>
      <c r="AN51" s="573"/>
      <c r="AO51" s="452" t="str">
        <f>IF(M51="","",(VLOOKUP(A18,入力シート!$B$58:$AG$67,12,0)))</f>
        <v/>
      </c>
      <c r="AP51" s="452"/>
      <c r="AQ51" s="452"/>
      <c r="AR51" s="452"/>
      <c r="AS51" s="452"/>
      <c r="AT51" s="452"/>
      <c r="AU51" s="452"/>
      <c r="AV51" s="452"/>
      <c r="AW51" s="452"/>
      <c r="AX51" s="452"/>
      <c r="AY51" s="452"/>
      <c r="AZ51" s="452"/>
      <c r="BA51" s="452"/>
      <c r="BB51" s="452"/>
      <c r="BC51" s="452"/>
      <c r="BD51" s="453"/>
    </row>
    <row r="52" spans="3:57" ht="13.5" customHeight="1">
      <c r="C52" s="459" t="s">
        <v>224</v>
      </c>
      <c r="D52" s="209"/>
      <c r="E52" s="209"/>
      <c r="F52" s="209"/>
      <c r="G52" s="209"/>
      <c r="H52" s="209"/>
      <c r="I52" s="209"/>
      <c r="J52" s="209"/>
      <c r="K52" s="209"/>
      <c r="L52" s="228"/>
      <c r="M52" s="447"/>
      <c r="N52" s="448"/>
      <c r="O52" s="448"/>
      <c r="P52" s="449"/>
      <c r="Q52" s="492"/>
      <c r="R52" s="493"/>
      <c r="S52" s="493"/>
      <c r="T52" s="493"/>
      <c r="U52" s="16"/>
      <c r="V52" s="16"/>
      <c r="W52" s="16"/>
      <c r="X52" s="3"/>
      <c r="Y52" s="126"/>
      <c r="Z52" s="431"/>
      <c r="AA52" s="447"/>
      <c r="AB52" s="448"/>
      <c r="AC52" s="448"/>
      <c r="AD52" s="449"/>
      <c r="AE52" s="447"/>
      <c r="AF52" s="448"/>
      <c r="AG52" s="448"/>
      <c r="AH52" s="449"/>
      <c r="AI52" s="544"/>
      <c r="AJ52" s="545"/>
      <c r="AK52" s="545"/>
      <c r="AL52" s="546"/>
      <c r="AM52" s="466"/>
      <c r="AN52" s="466"/>
      <c r="AO52" s="466"/>
      <c r="AP52" s="466"/>
      <c r="AQ52" s="126"/>
      <c r="AR52" s="126"/>
      <c r="AS52" s="126"/>
      <c r="AT52" s="126"/>
      <c r="AU52" s="126"/>
      <c r="AV52" s="126"/>
      <c r="AW52" s="126"/>
      <c r="AX52" s="126"/>
      <c r="AY52" s="126"/>
      <c r="AZ52" s="126"/>
      <c r="BA52" s="209"/>
      <c r="BB52" s="209"/>
      <c r="BC52" s="209"/>
      <c r="BD52" s="465"/>
    </row>
    <row r="53" spans="3:57" ht="13.5" customHeight="1">
      <c r="C53" s="62"/>
      <c r="D53" s="209" t="s">
        <v>225</v>
      </c>
      <c r="E53" s="209"/>
      <c r="F53" s="209"/>
      <c r="G53" s="209"/>
      <c r="H53" s="209"/>
      <c r="I53" s="209"/>
      <c r="J53" s="209"/>
      <c r="K53" s="209"/>
      <c r="L53" s="228"/>
      <c r="M53" s="447"/>
      <c r="N53" s="448"/>
      <c r="O53" s="448"/>
      <c r="P53" s="449"/>
      <c r="Q53" s="432"/>
      <c r="R53" s="433"/>
      <c r="S53" s="433"/>
      <c r="T53" s="433"/>
      <c r="U53" s="433"/>
      <c r="V53" s="433"/>
      <c r="W53" s="433"/>
      <c r="X53" s="433"/>
      <c r="Y53" s="433"/>
      <c r="Z53" s="434"/>
      <c r="AA53" s="447"/>
      <c r="AB53" s="448"/>
      <c r="AC53" s="448"/>
      <c r="AD53" s="449"/>
      <c r="AE53" s="447"/>
      <c r="AF53" s="448"/>
      <c r="AG53" s="448"/>
      <c r="AH53" s="449"/>
      <c r="AI53" s="544"/>
      <c r="AJ53" s="545"/>
      <c r="AK53" s="545"/>
      <c r="AL53" s="546"/>
      <c r="AM53" s="466"/>
      <c r="AN53" s="466"/>
      <c r="AO53" s="466"/>
      <c r="AP53" s="466"/>
      <c r="AQ53" s="126"/>
      <c r="AR53" s="126"/>
      <c r="AS53" s="126"/>
      <c r="AT53" s="126"/>
      <c r="AU53" s="126"/>
      <c r="AV53" s="126"/>
      <c r="AW53" s="126"/>
      <c r="AX53" s="126"/>
      <c r="AY53" s="126"/>
      <c r="AZ53" s="126"/>
      <c r="BA53" s="209"/>
      <c r="BB53" s="209"/>
      <c r="BC53" s="209"/>
      <c r="BD53" s="465"/>
    </row>
    <row r="54" spans="3:57" ht="13.5" customHeight="1">
      <c r="C54" s="62"/>
      <c r="D54" s="526" t="str">
        <f>"　　　"&amp;(入力シート!U88) &amp;"  "&amp; (入力シート!Y88)</f>
        <v xml:space="preserve">　　　  </v>
      </c>
      <c r="E54" s="209"/>
      <c r="F54" s="209"/>
      <c r="G54" s="209"/>
      <c r="H54" s="209"/>
      <c r="I54" s="209"/>
      <c r="J54" s="209"/>
      <c r="K54" s="209"/>
      <c r="L54" s="228"/>
      <c r="M54" s="447" t="str">
        <f>IF(ISNA(VLOOKUP(A9,入力シート!$B$88:$AR$93,36,FALSE)),"",VLOOKUP(A9,入力シート!$B$88:$AR$93,36,FALSE))</f>
        <v/>
      </c>
      <c r="N54" s="448"/>
      <c r="O54" s="448"/>
      <c r="P54" s="449"/>
      <c r="Q54" s="424" t="str">
        <f>IF($M54="","","備考欄・別添報告書参照")</f>
        <v/>
      </c>
      <c r="R54" s="425"/>
      <c r="S54" s="425"/>
      <c r="T54" s="425"/>
      <c r="U54" s="425"/>
      <c r="V54" s="425"/>
      <c r="W54" s="425"/>
      <c r="X54" s="425"/>
      <c r="Y54" s="425"/>
      <c r="Z54" s="426"/>
      <c r="AA54" s="447" t="str">
        <f>IFERROR(_xlfn.IFS($BF$66="1",(M54-入力シート!AS88)/2*$BF$8*2,$BF$66="2",(M54-入力シート!AS88)/2*$BF$8,$BF$66="3",(M54-入力シート!AS88)*$BF$8,$BF$66="4",(M54-入力シート!AS88)*$BF$8),"")</f>
        <v/>
      </c>
      <c r="AB54" s="448"/>
      <c r="AC54" s="448"/>
      <c r="AD54" s="449"/>
      <c r="AE54" s="447" t="str">
        <f t="shared" ref="AE54:AE59" si="15">IFERROR(M54-AA54,"")</f>
        <v/>
      </c>
      <c r="AF54" s="448"/>
      <c r="AG54" s="448"/>
      <c r="AH54" s="449"/>
      <c r="AI54" s="544"/>
      <c r="AJ54" s="545"/>
      <c r="AK54" s="545"/>
      <c r="AL54" s="546"/>
      <c r="AM54" s="536" t="s">
        <v>226</v>
      </c>
      <c r="AN54" s="274">
        <f>VLOOKUP(A9,入力シート!$B$88:$BD$93,48,0)</f>
        <v>0</v>
      </c>
      <c r="AO54" s="274"/>
      <c r="AP54" s="274"/>
      <c r="AQ54" s="274"/>
      <c r="AR54" s="274"/>
      <c r="AS54" s="274"/>
      <c r="AT54" s="274"/>
      <c r="AU54" s="537" t="s">
        <v>227</v>
      </c>
      <c r="AV54" s="529">
        <f>VLOOKUP(A9,入力シート!$B$88:$AJ$93,28,0)</f>
        <v>0</v>
      </c>
      <c r="AW54" s="529"/>
      <c r="AX54" s="529"/>
      <c r="AY54" s="529"/>
      <c r="AZ54" s="513" t="s">
        <v>228</v>
      </c>
      <c r="BA54" s="514">
        <f>VLOOKUP(A9,入力シート!$B$88:$AJ$93,32,0)</f>
        <v>0</v>
      </c>
      <c r="BB54" s="514"/>
      <c r="BC54" s="514"/>
      <c r="BD54" s="532"/>
      <c r="BE54" s="65"/>
    </row>
    <row r="55" spans="3:57" ht="13.5" customHeight="1">
      <c r="C55" s="62"/>
      <c r="D55" s="526" t="str">
        <f>"　　　"&amp;(入力シート!U89) &amp;"  "&amp; (入力シート!Y89)</f>
        <v xml:space="preserve">　　　  </v>
      </c>
      <c r="E55" s="209"/>
      <c r="F55" s="209"/>
      <c r="G55" s="209"/>
      <c r="H55" s="209"/>
      <c r="I55" s="209"/>
      <c r="J55" s="209"/>
      <c r="K55" s="209"/>
      <c r="L55" s="228"/>
      <c r="M55" s="447" t="str">
        <f>IF(ISNA(VLOOKUP(A10,入力シート!$B$88:$AR$93,36,FALSE)),"",VLOOKUP(A10,入力シート!$B$88:$AR$93,36,FALSE))</f>
        <v/>
      </c>
      <c r="N55" s="448"/>
      <c r="O55" s="448"/>
      <c r="P55" s="449"/>
      <c r="Q55" s="424" t="str">
        <f t="shared" ref="Q55" si="16">IF($M55="","","備考欄・別添報告書参照")</f>
        <v/>
      </c>
      <c r="R55" s="425"/>
      <c r="S55" s="425"/>
      <c r="T55" s="425"/>
      <c r="U55" s="425"/>
      <c r="V55" s="425"/>
      <c r="W55" s="425"/>
      <c r="X55" s="425"/>
      <c r="Y55" s="425"/>
      <c r="Z55" s="426"/>
      <c r="AA55" s="447" t="str">
        <f>IFERROR(_xlfn.IFS($BF$66="1",(M55-入力シート!AS89)/2*$BF$8*2,$BF$66="2",(M55-入力シート!AS89)/2*$BF$8,$BF$66="3",(M55-入力シート!AS89)*$BF$8,$BF$66="4",(M55-入力シート!AS89)*$BF$8),"")</f>
        <v/>
      </c>
      <c r="AB55" s="448"/>
      <c r="AC55" s="448"/>
      <c r="AD55" s="449"/>
      <c r="AE55" s="447" t="str">
        <f t="shared" si="15"/>
        <v/>
      </c>
      <c r="AF55" s="448"/>
      <c r="AG55" s="448"/>
      <c r="AH55" s="449"/>
      <c r="AI55" s="544"/>
      <c r="AJ55" s="545"/>
      <c r="AK55" s="545"/>
      <c r="AL55" s="546"/>
      <c r="AM55" s="536"/>
      <c r="AN55" s="274">
        <f>VLOOKUP(A10,入力シート!$B$88:$BD$93,48,0)</f>
        <v>0</v>
      </c>
      <c r="AO55" s="274"/>
      <c r="AP55" s="274"/>
      <c r="AQ55" s="274"/>
      <c r="AR55" s="274"/>
      <c r="AS55" s="274"/>
      <c r="AT55" s="274"/>
      <c r="AU55" s="537"/>
      <c r="AV55" s="529">
        <f>VLOOKUP(A10,入力シート!$B$88:$AJ$93,28,0)</f>
        <v>0</v>
      </c>
      <c r="AW55" s="529"/>
      <c r="AX55" s="529"/>
      <c r="AY55" s="529"/>
      <c r="AZ55" s="513"/>
      <c r="BA55" s="514">
        <f>VLOOKUP(A10,入力シート!$B$88:$AJ$93,32,0)</f>
        <v>0</v>
      </c>
      <c r="BB55" s="514"/>
      <c r="BC55" s="514"/>
      <c r="BD55" s="532"/>
      <c r="BE55" s="65"/>
    </row>
    <row r="56" spans="3:57" ht="13.5" customHeight="1">
      <c r="C56" s="62"/>
      <c r="D56" s="526" t="str">
        <f>"　　　"&amp;(入力シート!U90) &amp;"  "&amp; (入力シート!Y90)</f>
        <v xml:space="preserve">　　　  </v>
      </c>
      <c r="E56" s="209"/>
      <c r="F56" s="209"/>
      <c r="G56" s="209"/>
      <c r="H56" s="209"/>
      <c r="I56" s="209"/>
      <c r="J56" s="209"/>
      <c r="K56" s="209"/>
      <c r="L56" s="228"/>
      <c r="M56" s="447" t="str">
        <f>IF(ISNA(VLOOKUP(A11,入力シート!$B$88:$AR$93,36,FALSE)),"",VLOOKUP(A11,入力シート!$B$88:$AR$93,36,FALSE))</f>
        <v/>
      </c>
      <c r="N56" s="448"/>
      <c r="O56" s="448"/>
      <c r="P56" s="449"/>
      <c r="Q56" s="424" t="str">
        <f>IF($M56="","","備考欄・別添報告書参照")</f>
        <v/>
      </c>
      <c r="R56" s="425"/>
      <c r="S56" s="425"/>
      <c r="T56" s="425"/>
      <c r="U56" s="425"/>
      <c r="V56" s="425"/>
      <c r="W56" s="425"/>
      <c r="X56" s="425"/>
      <c r="Y56" s="425"/>
      <c r="Z56" s="426"/>
      <c r="AA56" s="447" t="str">
        <f>IFERROR(_xlfn.IFS($BF$66="1",(M56-入力シート!AS90)/2*$BF$8*2,$BF$66="2",(M56-入力シート!AS90)/2*$BF$8,$BF$66="3",(M56-入力シート!AS90)*$BF$8,$BF$66="4",(M56-入力シート!AS90)*$BF$8),"")</f>
        <v/>
      </c>
      <c r="AB56" s="448"/>
      <c r="AC56" s="448"/>
      <c r="AD56" s="449"/>
      <c r="AE56" s="447" t="str">
        <f t="shared" si="15"/>
        <v/>
      </c>
      <c r="AF56" s="448"/>
      <c r="AG56" s="448"/>
      <c r="AH56" s="449"/>
      <c r="AI56" s="544"/>
      <c r="AJ56" s="545"/>
      <c r="AK56" s="545"/>
      <c r="AL56" s="546"/>
      <c r="AM56" s="536"/>
      <c r="AN56" s="274">
        <f>VLOOKUP(A11,入力シート!$B$88:$BD$93,48,0)</f>
        <v>0</v>
      </c>
      <c r="AO56" s="274"/>
      <c r="AP56" s="274"/>
      <c r="AQ56" s="274"/>
      <c r="AR56" s="274"/>
      <c r="AS56" s="274"/>
      <c r="AT56" s="274"/>
      <c r="AU56" s="537"/>
      <c r="AV56" s="529">
        <f>VLOOKUP(A11,入力シート!$B$88:$AJ$93,28,0)</f>
        <v>0</v>
      </c>
      <c r="AW56" s="529"/>
      <c r="AX56" s="529"/>
      <c r="AY56" s="529"/>
      <c r="AZ56" s="513"/>
      <c r="BA56" s="514">
        <f>VLOOKUP(A11,入力シート!$B$88:$AJ$93,32,0)</f>
        <v>0</v>
      </c>
      <c r="BB56" s="514"/>
      <c r="BC56" s="514"/>
      <c r="BD56" s="532"/>
      <c r="BE56" s="65"/>
    </row>
    <row r="57" spans="3:57" ht="13.5" customHeight="1">
      <c r="C57" s="62"/>
      <c r="D57" s="526" t="str">
        <f>"　　　"&amp;(入力シート!U91) &amp;"  "&amp; (入力シート!Y91)</f>
        <v xml:space="preserve">　　　  </v>
      </c>
      <c r="E57" s="209"/>
      <c r="F57" s="209"/>
      <c r="G57" s="209"/>
      <c r="H57" s="209"/>
      <c r="I57" s="209"/>
      <c r="J57" s="209"/>
      <c r="K57" s="209"/>
      <c r="L57" s="228"/>
      <c r="M57" s="447" t="str">
        <f>IF(ISNA(VLOOKUP(A12,入力シート!$B$88:$AR$93,36,FALSE)),"",VLOOKUP(A12,入力シート!$B$88:$AR$93,36,FALSE))</f>
        <v/>
      </c>
      <c r="N57" s="448"/>
      <c r="O57" s="448"/>
      <c r="P57" s="449"/>
      <c r="Q57" s="424" t="str">
        <f>IF($M57="","","備考欄・別添報告書参照")</f>
        <v/>
      </c>
      <c r="R57" s="425"/>
      <c r="S57" s="425"/>
      <c r="T57" s="425"/>
      <c r="U57" s="425"/>
      <c r="V57" s="425"/>
      <c r="W57" s="425"/>
      <c r="X57" s="425"/>
      <c r="Y57" s="425"/>
      <c r="Z57" s="426"/>
      <c r="AA57" s="447" t="str">
        <f>IFERROR(_xlfn.IFS($BF$66="1",(M57-入力シート!AS91)/2*$BF$8*2,$BF$66="2",(M57-入力シート!AS91)/2*$BF$8,$BF$66="3",(M57-入力シート!AS91)*$BF$8,$BF$66="4",(M57-入力シート!AS91)*$BF$8),"")</f>
        <v/>
      </c>
      <c r="AB57" s="448"/>
      <c r="AC57" s="448"/>
      <c r="AD57" s="449"/>
      <c r="AE57" s="447" t="str">
        <f t="shared" si="15"/>
        <v/>
      </c>
      <c r="AF57" s="448"/>
      <c r="AG57" s="448"/>
      <c r="AH57" s="449"/>
      <c r="AI57" s="544"/>
      <c r="AJ57" s="545"/>
      <c r="AK57" s="545"/>
      <c r="AL57" s="546"/>
      <c r="AM57" s="536"/>
      <c r="AN57" s="274">
        <f>VLOOKUP(A12,入力シート!$B$88:$BD$93,48,0)</f>
        <v>0</v>
      </c>
      <c r="AO57" s="274"/>
      <c r="AP57" s="274"/>
      <c r="AQ57" s="274"/>
      <c r="AR57" s="274"/>
      <c r="AS57" s="274"/>
      <c r="AT57" s="274"/>
      <c r="AU57" s="537"/>
      <c r="AV57" s="529">
        <f>VLOOKUP(A12,入力シート!$B$88:$AJ$93,28,0)</f>
        <v>0</v>
      </c>
      <c r="AW57" s="529"/>
      <c r="AX57" s="529"/>
      <c r="AY57" s="529"/>
      <c r="AZ57" s="513"/>
      <c r="BA57" s="514">
        <f>VLOOKUP(A12,入力シート!$B$88:$AJ$93,32,0)</f>
        <v>0</v>
      </c>
      <c r="BB57" s="514"/>
      <c r="BC57" s="514"/>
      <c r="BD57" s="532"/>
      <c r="BE57" s="65"/>
    </row>
    <row r="58" spans="3:57" ht="13.5" customHeight="1">
      <c r="C58" s="62"/>
      <c r="D58" s="526" t="str">
        <f>"　　　"&amp;(入力シート!U92) &amp;"  "&amp; (入力シート!Y92)</f>
        <v xml:space="preserve">　　　  </v>
      </c>
      <c r="E58" s="209"/>
      <c r="F58" s="209"/>
      <c r="G58" s="209"/>
      <c r="H58" s="209"/>
      <c r="I58" s="209"/>
      <c r="J58" s="209"/>
      <c r="K58" s="209"/>
      <c r="L58" s="228"/>
      <c r="M58" s="447" t="str">
        <f>IF(ISNA(VLOOKUP(A13,入力シート!$B$88:$AR$93,36,FALSE)),"",VLOOKUP(A13,入力シート!$B$88:$AR$93,36,FALSE))</f>
        <v/>
      </c>
      <c r="N58" s="448"/>
      <c r="O58" s="448"/>
      <c r="P58" s="449"/>
      <c r="Q58" s="424" t="str">
        <f t="shared" ref="Q58" si="17">IF($M58="","","備考欄・別添報告書参照")</f>
        <v/>
      </c>
      <c r="R58" s="425"/>
      <c r="S58" s="425"/>
      <c r="T58" s="425"/>
      <c r="U58" s="425"/>
      <c r="V58" s="425"/>
      <c r="W58" s="425"/>
      <c r="X58" s="425"/>
      <c r="Y58" s="425"/>
      <c r="Z58" s="426"/>
      <c r="AA58" s="447" t="str">
        <f>IFERROR(_xlfn.IFS($BF$66="1",(M58-入力シート!AS92)/2*$BF$8*2,$BF$66="2",(M58-入力シート!AS92)/2*$BF$8,$BF$66="3",(M58-入力シート!AS92)*$BF$8,$BF$66="4",(M58-入力シート!AS92)*$BF$8),"")</f>
        <v/>
      </c>
      <c r="AB58" s="448"/>
      <c r="AC58" s="448"/>
      <c r="AD58" s="449"/>
      <c r="AE58" s="447" t="str">
        <f t="shared" si="15"/>
        <v/>
      </c>
      <c r="AF58" s="448"/>
      <c r="AG58" s="448"/>
      <c r="AH58" s="449"/>
      <c r="AI58" s="544"/>
      <c r="AJ58" s="545"/>
      <c r="AK58" s="545"/>
      <c r="AL58" s="546"/>
      <c r="AM58" s="536"/>
      <c r="AN58" s="274">
        <f>VLOOKUP(A13,入力シート!$B$88:$BD$93,48,0)</f>
        <v>0</v>
      </c>
      <c r="AO58" s="274"/>
      <c r="AP58" s="274"/>
      <c r="AQ58" s="274"/>
      <c r="AR58" s="274"/>
      <c r="AS58" s="274"/>
      <c r="AT58" s="274"/>
      <c r="AU58" s="537"/>
      <c r="AV58" s="529">
        <f>VLOOKUP(A13,入力シート!$B$88:$AJ$93,28,0)</f>
        <v>0</v>
      </c>
      <c r="AW58" s="529"/>
      <c r="AX58" s="529"/>
      <c r="AY58" s="529"/>
      <c r="AZ58" s="513"/>
      <c r="BA58" s="514">
        <f>VLOOKUP(A13,入力シート!$B$88:$AJ$93,32,0)</f>
        <v>0</v>
      </c>
      <c r="BB58" s="514"/>
      <c r="BC58" s="514"/>
      <c r="BD58" s="532"/>
      <c r="BE58" s="65"/>
    </row>
    <row r="59" spans="3:57" ht="13.5" customHeight="1">
      <c r="C59" s="62"/>
      <c r="D59" s="526" t="str">
        <f>"　　　"&amp;(入力シート!U93) &amp;"  "&amp; (入力シート!Y93)</f>
        <v xml:space="preserve">　　　  </v>
      </c>
      <c r="E59" s="209"/>
      <c r="F59" s="209"/>
      <c r="G59" s="209"/>
      <c r="H59" s="209"/>
      <c r="I59" s="209"/>
      <c r="J59" s="209"/>
      <c r="K59" s="209"/>
      <c r="L59" s="228"/>
      <c r="M59" s="447" t="str">
        <f>IF(ISNA(VLOOKUP(A14,入力シート!$B$88:$AR$93,36,FALSE)),"",VLOOKUP(A14,入力シート!$B$88:$AR$93,36,FALSE))</f>
        <v/>
      </c>
      <c r="N59" s="448"/>
      <c r="O59" s="448"/>
      <c r="P59" s="449"/>
      <c r="Q59" s="424" t="str">
        <f>IF($M59="","","備考欄・別添報告書参照")</f>
        <v/>
      </c>
      <c r="R59" s="425"/>
      <c r="S59" s="425"/>
      <c r="T59" s="425"/>
      <c r="U59" s="425"/>
      <c r="V59" s="425"/>
      <c r="W59" s="425"/>
      <c r="X59" s="425"/>
      <c r="Y59" s="425"/>
      <c r="Z59" s="426"/>
      <c r="AA59" s="447" t="str">
        <f>IFERROR(_xlfn.IFS($BF$66="1",(M59-入力シート!AS93)/2*$BF$8*2,$BF$66="2",(M59-入力シート!AS93)/2*$BF$8,$BF$66="3",(M59-入力シート!AS93)*$BF$8,$BF$66="4",(M59-入力シート!AS93)*$BF$8),"")</f>
        <v/>
      </c>
      <c r="AB59" s="448"/>
      <c r="AC59" s="448"/>
      <c r="AD59" s="449"/>
      <c r="AE59" s="447" t="str">
        <f t="shared" si="15"/>
        <v/>
      </c>
      <c r="AF59" s="448"/>
      <c r="AG59" s="448"/>
      <c r="AH59" s="449"/>
      <c r="AI59" s="544"/>
      <c r="AJ59" s="545"/>
      <c r="AK59" s="545"/>
      <c r="AL59" s="546"/>
      <c r="AM59" s="536"/>
      <c r="AN59" s="274">
        <f>VLOOKUP(A14,入力シート!$B$88:$BD$93,48,0)</f>
        <v>0</v>
      </c>
      <c r="AO59" s="274"/>
      <c r="AP59" s="274"/>
      <c r="AQ59" s="274"/>
      <c r="AR59" s="274"/>
      <c r="AS59" s="274"/>
      <c r="AT59" s="274"/>
      <c r="AU59" s="537"/>
      <c r="AV59" s="529">
        <f>VLOOKUP(A14,入力シート!$B$88:$AJ$93,28,0)</f>
        <v>0</v>
      </c>
      <c r="AW59" s="529"/>
      <c r="AX59" s="529"/>
      <c r="AY59" s="529"/>
      <c r="AZ59" s="513"/>
      <c r="BA59" s="514">
        <f>VLOOKUP(A14,入力シート!$B$88:$AJ$93,32,0)</f>
        <v>0</v>
      </c>
      <c r="BB59" s="514"/>
      <c r="BC59" s="514"/>
      <c r="BD59" s="532"/>
      <c r="BE59" s="65"/>
    </row>
    <row r="60" spans="3:57" ht="13.5" customHeight="1">
      <c r="C60" s="62"/>
      <c r="D60" s="524" t="s">
        <v>229</v>
      </c>
      <c r="E60" s="524"/>
      <c r="F60" s="524"/>
      <c r="G60" s="524"/>
      <c r="H60" s="524"/>
      <c r="I60" s="524"/>
      <c r="J60" s="524"/>
      <c r="K60" s="524"/>
      <c r="L60" s="525"/>
      <c r="M60" s="447"/>
      <c r="N60" s="448"/>
      <c r="O60" s="448"/>
      <c r="P60" s="449"/>
      <c r="Q60" s="432"/>
      <c r="R60" s="433"/>
      <c r="S60" s="433"/>
      <c r="T60" s="433"/>
      <c r="U60" s="433"/>
      <c r="V60" s="433"/>
      <c r="W60" s="433"/>
      <c r="X60" s="433"/>
      <c r="Y60" s="433"/>
      <c r="Z60" s="434"/>
      <c r="AA60" s="447"/>
      <c r="AB60" s="448"/>
      <c r="AC60" s="448"/>
      <c r="AD60" s="449"/>
      <c r="AE60" s="447"/>
      <c r="AF60" s="448"/>
      <c r="AG60" s="448"/>
      <c r="AH60" s="449"/>
      <c r="AI60" s="544"/>
      <c r="AJ60" s="545"/>
      <c r="AK60" s="545"/>
      <c r="AL60" s="546"/>
      <c r="AM60" s="18"/>
      <c r="AN60" s="18"/>
      <c r="AO60" s="18"/>
      <c r="AP60" s="18"/>
      <c r="AQ60" s="3"/>
      <c r="AR60" s="3"/>
      <c r="AS60" s="3"/>
      <c r="AT60" s="3"/>
      <c r="AU60" s="3"/>
      <c r="AV60" s="3"/>
      <c r="AW60" s="3"/>
      <c r="AX60" s="3"/>
      <c r="AY60" s="3"/>
      <c r="AZ60" s="3"/>
      <c r="BA60" s="3"/>
      <c r="BB60" s="3"/>
      <c r="BC60" s="3"/>
      <c r="BD60" s="66"/>
    </row>
    <row r="61" spans="3:57" ht="13.5" customHeight="1">
      <c r="C61" s="62"/>
      <c r="D61" s="524" t="str">
        <f>"　　　"&amp;(入力シート!U98) &amp;"  "&amp; (入力シート!Y98)</f>
        <v xml:space="preserve">　　　  </v>
      </c>
      <c r="E61" s="524"/>
      <c r="F61" s="524"/>
      <c r="G61" s="524"/>
      <c r="H61" s="524"/>
      <c r="I61" s="524"/>
      <c r="J61" s="524"/>
      <c r="K61" s="524"/>
      <c r="L61" s="525"/>
      <c r="M61" s="447" t="str">
        <f>IF(ISNA(VLOOKUP(A9,入力シート!$B$98:$AR$101,36,FALSE)),"",VLOOKUP(A9,入力シート!$B$98:$AR$101,36,FALSE))</f>
        <v/>
      </c>
      <c r="N61" s="448"/>
      <c r="O61" s="448"/>
      <c r="P61" s="449"/>
      <c r="Q61" s="424" t="str">
        <f>IF(M61="","","備考欄・別添報告書参照")</f>
        <v/>
      </c>
      <c r="R61" s="425"/>
      <c r="S61" s="425"/>
      <c r="T61" s="425"/>
      <c r="U61" s="425"/>
      <c r="V61" s="425"/>
      <c r="W61" s="425"/>
      <c r="X61" s="425"/>
      <c r="Y61" s="425"/>
      <c r="Z61" s="426"/>
      <c r="AA61" s="447" t="str">
        <f>IFERROR(_xlfn.IFS($BF$66="1",(M61-入力シート!AS98)/2*$BF$8*2,$BF$66="2",(M61-入力シート!AS98)/2*$BF$8,$BF$66="3",(M61-入力シート!AS98)*$BF$8,$BF$66="4",(M61-入力シート!AS98)*$BF$8),"")</f>
        <v/>
      </c>
      <c r="AB61" s="448"/>
      <c r="AC61" s="448"/>
      <c r="AD61" s="449"/>
      <c r="AE61" s="447" t="str">
        <f>IFERROR(M61-AA61,"")</f>
        <v/>
      </c>
      <c r="AF61" s="448"/>
      <c r="AG61" s="448"/>
      <c r="AH61" s="449"/>
      <c r="AI61" s="544"/>
      <c r="AJ61" s="545"/>
      <c r="AK61" s="545"/>
      <c r="AL61" s="546"/>
      <c r="AM61" s="521" t="s">
        <v>125</v>
      </c>
      <c r="AN61" s="514">
        <f>VLOOKUP(A9,入力シート!$B$98:$AJ$101,28,0)</f>
        <v>0</v>
      </c>
      <c r="AO61" s="514"/>
      <c r="AP61" s="514"/>
      <c r="AQ61" s="514"/>
      <c r="AR61" s="513" t="s">
        <v>126</v>
      </c>
      <c r="AS61" s="514">
        <f>VLOOKUP(A9,入力シート!$B$98:$AJ$101,32,0)</f>
        <v>0</v>
      </c>
      <c r="AT61" s="514"/>
      <c r="AU61" s="514"/>
      <c r="AV61" s="514"/>
      <c r="AW61" s="3"/>
      <c r="AX61" s="3"/>
      <c r="AY61" s="3"/>
      <c r="AZ61" s="3"/>
      <c r="BA61" s="3"/>
      <c r="BB61" s="3"/>
      <c r="BC61" s="3"/>
      <c r="BD61" s="66"/>
    </row>
    <row r="62" spans="3:57" ht="13.5" customHeight="1">
      <c r="C62" s="62"/>
      <c r="D62" s="524" t="str">
        <f>"　　　"&amp;(入力シート!U99) &amp;"  "&amp; (入力シート!Y99)</f>
        <v xml:space="preserve">　　　  </v>
      </c>
      <c r="E62" s="524"/>
      <c r="F62" s="524"/>
      <c r="G62" s="524"/>
      <c r="H62" s="524"/>
      <c r="I62" s="524"/>
      <c r="J62" s="524"/>
      <c r="K62" s="524"/>
      <c r="L62" s="525"/>
      <c r="M62" s="447" t="str">
        <f>IF(ISNA(VLOOKUP(A10,入力シート!$B$98:$AR$101,36,FALSE)),"",VLOOKUP(A10,入力シート!$B$98:$AR$101,36,FALSE))</f>
        <v/>
      </c>
      <c r="N62" s="448"/>
      <c r="O62" s="448"/>
      <c r="P62" s="449"/>
      <c r="Q62" s="424" t="str">
        <f t="shared" ref="Q62:Q64" si="18">IF(M62="","","備考欄・別添報告書参照")</f>
        <v/>
      </c>
      <c r="R62" s="425"/>
      <c r="S62" s="425"/>
      <c r="T62" s="425"/>
      <c r="U62" s="425"/>
      <c r="V62" s="425"/>
      <c r="W62" s="425"/>
      <c r="X62" s="425"/>
      <c r="Y62" s="425"/>
      <c r="Z62" s="426"/>
      <c r="AA62" s="447" t="str">
        <f>IFERROR(_xlfn.IFS($BF$66="1",(M62-入力シート!AS99)/2*$BF$8*2,$BF$66="2",(M62-入力シート!AS99)/2*$BF$8,$BF$66="3",(M62-入力シート!AS99)*$BF$8,$BF$66="4",(M62-入力シート!AS99)*$BF$8),"")</f>
        <v/>
      </c>
      <c r="AB62" s="448"/>
      <c r="AC62" s="448"/>
      <c r="AD62" s="449"/>
      <c r="AE62" s="447" t="str">
        <f>IFERROR(M62-AA62,"")</f>
        <v/>
      </c>
      <c r="AF62" s="448"/>
      <c r="AG62" s="448"/>
      <c r="AH62" s="449"/>
      <c r="AI62" s="544"/>
      <c r="AJ62" s="545"/>
      <c r="AK62" s="545"/>
      <c r="AL62" s="546"/>
      <c r="AM62" s="521"/>
      <c r="AN62" s="514">
        <f>VLOOKUP(A10,入力シート!$B$98:$AJ$101,28,0)</f>
        <v>0</v>
      </c>
      <c r="AO62" s="514"/>
      <c r="AP62" s="514"/>
      <c r="AQ62" s="514"/>
      <c r="AR62" s="513"/>
      <c r="AS62" s="514">
        <f>VLOOKUP(A10,入力シート!$B$98:$AJ$101,32,0)</f>
        <v>0</v>
      </c>
      <c r="AT62" s="514"/>
      <c r="AU62" s="514"/>
      <c r="AV62" s="514"/>
      <c r="AW62" s="3"/>
      <c r="AX62" s="3"/>
      <c r="AY62" s="3"/>
      <c r="AZ62" s="3"/>
      <c r="BA62" s="3"/>
      <c r="BB62" s="3"/>
      <c r="BC62" s="3"/>
      <c r="BD62" s="66"/>
    </row>
    <row r="63" spans="3:57" ht="13.5" customHeight="1">
      <c r="C63" s="62"/>
      <c r="D63" s="524" t="str">
        <f>"　　　"&amp;(入力シート!U100) &amp;"  "&amp; (入力シート!Y100)</f>
        <v xml:space="preserve">　　　  </v>
      </c>
      <c r="E63" s="524"/>
      <c r="F63" s="524"/>
      <c r="G63" s="524"/>
      <c r="H63" s="524"/>
      <c r="I63" s="524"/>
      <c r="J63" s="524"/>
      <c r="K63" s="524"/>
      <c r="L63" s="525"/>
      <c r="M63" s="447" t="str">
        <f>IF(ISNA(VLOOKUP(A11,入力シート!$B$98:$AR$101,36,FALSE)),"",VLOOKUP(A11,入力シート!$B$98:$AR$101,36,FALSE))</f>
        <v/>
      </c>
      <c r="N63" s="448"/>
      <c r="O63" s="448"/>
      <c r="P63" s="449"/>
      <c r="Q63" s="424" t="str">
        <f t="shared" si="18"/>
        <v/>
      </c>
      <c r="R63" s="425"/>
      <c r="S63" s="425"/>
      <c r="T63" s="425"/>
      <c r="U63" s="425"/>
      <c r="V63" s="425"/>
      <c r="W63" s="425"/>
      <c r="X63" s="425"/>
      <c r="Y63" s="425"/>
      <c r="Z63" s="426"/>
      <c r="AA63" s="447" t="str">
        <f>IFERROR(_xlfn.IFS($BF$66="1",(M63-入力シート!AS100)/2*$BF$8*2,$BF$66="2",(M63-入力シート!AS100)/2*$BF$8,$BF$66="3",(M63-入力シート!AS100)*$BF$8,$BF$66="4",(M63-入力シート!AS100)*$BF$8),"")</f>
        <v/>
      </c>
      <c r="AB63" s="448"/>
      <c r="AC63" s="448"/>
      <c r="AD63" s="449"/>
      <c r="AE63" s="447" t="str">
        <f>IFERROR(M63-AA63,"")</f>
        <v/>
      </c>
      <c r="AF63" s="448"/>
      <c r="AG63" s="448"/>
      <c r="AH63" s="449"/>
      <c r="AI63" s="544"/>
      <c r="AJ63" s="545"/>
      <c r="AK63" s="545"/>
      <c r="AL63" s="546"/>
      <c r="AM63" s="521"/>
      <c r="AN63" s="514">
        <f>VLOOKUP(A11,入力シート!$B$98:$AJ$101,28,0)</f>
        <v>0</v>
      </c>
      <c r="AO63" s="514"/>
      <c r="AP63" s="514"/>
      <c r="AQ63" s="514"/>
      <c r="AR63" s="513"/>
      <c r="AS63" s="514">
        <f>VLOOKUP(A11,入力シート!$B$98:$AJ$101,32,0)</f>
        <v>0</v>
      </c>
      <c r="AT63" s="514"/>
      <c r="AU63" s="514"/>
      <c r="AV63" s="514"/>
      <c r="AW63" s="3"/>
      <c r="AX63" s="3"/>
      <c r="AY63" s="3"/>
      <c r="AZ63" s="3"/>
      <c r="BA63" s="3"/>
      <c r="BB63" s="3"/>
      <c r="BC63" s="3"/>
      <c r="BD63" s="66"/>
    </row>
    <row r="64" spans="3:57" ht="13.5" customHeight="1">
      <c r="C64" s="62"/>
      <c r="D64" s="524" t="str">
        <f>"　　　"&amp;(入力シート!U101) &amp;"  "&amp; (入力シート!Y101)</f>
        <v xml:space="preserve">　　　  </v>
      </c>
      <c r="E64" s="524"/>
      <c r="F64" s="524"/>
      <c r="G64" s="524"/>
      <c r="H64" s="524"/>
      <c r="I64" s="524"/>
      <c r="J64" s="524"/>
      <c r="K64" s="524"/>
      <c r="L64" s="525"/>
      <c r="M64" s="447" t="str">
        <f>IF(ISNA(VLOOKUP(A12,入力シート!$B$98:$AR$101,36,FALSE)),"",VLOOKUP(A12,入力シート!$B$98:$AR$101,36,FALSE))</f>
        <v/>
      </c>
      <c r="N64" s="448"/>
      <c r="O64" s="448"/>
      <c r="P64" s="449"/>
      <c r="Q64" s="424" t="str">
        <f t="shared" si="18"/>
        <v/>
      </c>
      <c r="R64" s="425"/>
      <c r="S64" s="425"/>
      <c r="T64" s="425"/>
      <c r="U64" s="425"/>
      <c r="V64" s="425"/>
      <c r="W64" s="425"/>
      <c r="X64" s="425"/>
      <c r="Y64" s="425"/>
      <c r="Z64" s="426"/>
      <c r="AA64" s="447" t="str">
        <f>IFERROR(_xlfn.IFS($BF$66="1",(M64-入力シート!AS101)/2*$BF$8*2,$BF$66="2",(M64-入力シート!AS101)/2*$BF$8,$BF$66="3",(M64-入力シート!AS101)*$BF$8,$BF$66="4",(M64-入力シート!AS101)*$BF$8),"")</f>
        <v/>
      </c>
      <c r="AB64" s="448"/>
      <c r="AC64" s="448"/>
      <c r="AD64" s="449"/>
      <c r="AE64" s="447" t="str">
        <f>IFERROR(M64-AA64,"")</f>
        <v/>
      </c>
      <c r="AF64" s="448"/>
      <c r="AG64" s="448"/>
      <c r="AH64" s="449"/>
      <c r="AI64" s="544"/>
      <c r="AJ64" s="545"/>
      <c r="AK64" s="545"/>
      <c r="AL64" s="546"/>
      <c r="AM64" s="521"/>
      <c r="AN64" s="514">
        <f>VLOOKUP(A12,入力シート!$B$98:$AJ$101,28,0)</f>
        <v>0</v>
      </c>
      <c r="AO64" s="514"/>
      <c r="AP64" s="514"/>
      <c r="AQ64" s="514"/>
      <c r="AR64" s="513"/>
      <c r="AS64" s="514">
        <f>VLOOKUP(A12,入力シート!$B$98:$AJ$101,32,0)</f>
        <v>0</v>
      </c>
      <c r="AT64" s="514"/>
      <c r="AU64" s="514"/>
      <c r="AV64" s="514"/>
      <c r="AW64" s="3"/>
      <c r="AX64" s="3"/>
      <c r="AY64" s="3"/>
      <c r="AZ64" s="3"/>
      <c r="BA64" s="3"/>
      <c r="BB64" s="3"/>
      <c r="BC64" s="3"/>
      <c r="BD64" s="66"/>
    </row>
    <row r="65" spans="2:60" ht="13.5" customHeight="1" thickBot="1">
      <c r="C65" s="67"/>
      <c r="D65" s="522"/>
      <c r="E65" s="522"/>
      <c r="F65" s="522"/>
      <c r="G65" s="522"/>
      <c r="H65" s="522"/>
      <c r="I65" s="522"/>
      <c r="J65" s="522"/>
      <c r="K65" s="522"/>
      <c r="L65" s="523"/>
      <c r="M65" s="510"/>
      <c r="N65" s="511"/>
      <c r="O65" s="511"/>
      <c r="P65" s="512"/>
      <c r="Q65" s="552"/>
      <c r="R65" s="553"/>
      <c r="S65" s="553"/>
      <c r="T65" s="553"/>
      <c r="U65" s="553"/>
      <c r="V65" s="553"/>
      <c r="W65" s="553"/>
      <c r="X65" s="553"/>
      <c r="Y65" s="553"/>
      <c r="Z65" s="554"/>
      <c r="AA65" s="510"/>
      <c r="AB65" s="511"/>
      <c r="AC65" s="511"/>
      <c r="AD65" s="512"/>
      <c r="AE65" s="510"/>
      <c r="AF65" s="511"/>
      <c r="AG65" s="511"/>
      <c r="AH65" s="512"/>
      <c r="AI65" s="547"/>
      <c r="AJ65" s="548"/>
      <c r="AK65" s="548"/>
      <c r="AL65" s="549"/>
      <c r="AM65" s="68"/>
      <c r="AN65" s="68"/>
      <c r="AO65" s="68"/>
      <c r="AP65" s="68"/>
      <c r="AQ65" s="69"/>
      <c r="AR65" s="69"/>
      <c r="AS65" s="69"/>
      <c r="AT65" s="69"/>
      <c r="AU65" s="69"/>
      <c r="AV65" s="69"/>
      <c r="AW65" s="69"/>
      <c r="AX65" s="69"/>
      <c r="AY65" s="69"/>
      <c r="AZ65" s="69"/>
      <c r="BA65" s="69"/>
      <c r="BB65" s="69"/>
      <c r="BC65" s="69"/>
      <c r="BD65" s="70"/>
    </row>
    <row r="66" spans="2:60" ht="15.75" customHeight="1" thickTop="1" thickBot="1">
      <c r="C66" s="574" t="s">
        <v>230</v>
      </c>
      <c r="D66" s="575"/>
      <c r="E66" s="575"/>
      <c r="F66" s="575"/>
      <c r="G66" s="575"/>
      <c r="H66" s="575"/>
      <c r="I66" s="575"/>
      <c r="J66" s="575"/>
      <c r="K66" s="575"/>
      <c r="L66" s="576"/>
      <c r="M66" s="502">
        <f>SUM(M9:P65)</f>
        <v>0</v>
      </c>
      <c r="N66" s="503"/>
      <c r="O66" s="503"/>
      <c r="P66" s="504"/>
      <c r="Q66" s="533"/>
      <c r="R66" s="534"/>
      <c r="S66" s="534"/>
      <c r="T66" s="534"/>
      <c r="U66" s="534"/>
      <c r="V66" s="534"/>
      <c r="W66" s="534"/>
      <c r="X66" s="534"/>
      <c r="Y66" s="534"/>
      <c r="Z66" s="535"/>
      <c r="AA66" s="505">
        <f>IF(SUM(入力シート!N18,入力シート!O42,入力シート!S84)&gt;入力シート!$T$12,入力シート!$T$12,SUM(入力シート!N18,入力シート!O42,入力シート!S84))</f>
        <v>0</v>
      </c>
      <c r="AB66" s="506"/>
      <c r="AC66" s="506"/>
      <c r="AD66" s="507"/>
      <c r="AE66" s="515">
        <f>_xlfn.IFS(BF66="1",M66-3000000,BF66="2",M66-AA66,BF66="3",M66-3000000,BF66="4",M66-AA66)</f>
        <v>0</v>
      </c>
      <c r="AF66" s="516"/>
      <c r="AG66" s="516"/>
      <c r="AH66" s="517"/>
      <c r="AI66" s="518"/>
      <c r="AJ66" s="519"/>
      <c r="AK66" s="519"/>
      <c r="AL66" s="520"/>
      <c r="AM66" s="538"/>
      <c r="AN66" s="539"/>
      <c r="AO66" s="539"/>
      <c r="AP66" s="539"/>
      <c r="AQ66" s="539"/>
      <c r="AR66" s="539"/>
      <c r="AS66" s="539"/>
      <c r="AT66" s="539"/>
      <c r="AU66" s="539"/>
      <c r="AV66" s="539"/>
      <c r="AW66" s="539"/>
      <c r="AX66" s="539"/>
      <c r="AY66" s="539"/>
      <c r="AZ66" s="539"/>
      <c r="BA66" s="539"/>
      <c r="BB66" s="539"/>
      <c r="BC66" s="539"/>
      <c r="BD66" s="540"/>
      <c r="BF66" s="31" t="str">
        <f>_xlfn.IFS(AND(入力シート!BC15="50％",SUM(入力シート!N18,入力シート!O42,入力シート!S84)&gt;=3000000),"1",AND(入力シート!BC15="50％",SUM(入力シート!N18,入力シート!O42,入力シート!S84)&lt;3000000),"2",AND(入力シート!BC15="100％",SUM(入力シート!N18,入力シート!O42,入力シート!S84)&gt;=3000000),"3",AND(入力シート!BC15="100％",SUM(入力シート!N18,入力シート!O42,入力シート!S84)&lt;3000000),"4")</f>
        <v>2</v>
      </c>
      <c r="BH66" s="31" t="s">
        <v>231</v>
      </c>
    </row>
    <row r="67" spans="2:60" ht="17.25" customHeight="1" thickBot="1">
      <c r="C67" s="71"/>
      <c r="D67" s="71"/>
      <c r="E67" s="71"/>
      <c r="F67" s="71"/>
      <c r="G67" s="71"/>
      <c r="H67" s="71"/>
      <c r="I67" s="71"/>
      <c r="J67" s="71"/>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2"/>
      <c r="AV67" s="72"/>
      <c r="AW67" s="72"/>
      <c r="AX67" s="72"/>
      <c r="AY67" s="72"/>
      <c r="AZ67" s="72"/>
      <c r="BA67" s="72"/>
    </row>
    <row r="68" spans="2:60" ht="15" customHeight="1" thickBot="1">
      <c r="B68" s="33" t="s">
        <v>232</v>
      </c>
      <c r="T68" s="73"/>
      <c r="U68" s="73"/>
      <c r="V68" s="73"/>
      <c r="W68" s="73"/>
      <c r="X68" s="530" t="s">
        <v>233</v>
      </c>
      <c r="Y68" s="528"/>
      <c r="Z68" s="528"/>
      <c r="AA68" s="528"/>
      <c r="AB68" s="527" t="str">
        <f>IF(入力シート!T13=0,"0",入力シート!T13)</f>
        <v>0</v>
      </c>
      <c r="AC68" s="528"/>
      <c r="AD68" s="74" t="s">
        <v>234</v>
      </c>
      <c r="AE68" s="75"/>
      <c r="AF68" s="509" t="s">
        <v>235</v>
      </c>
      <c r="AG68" s="509"/>
      <c r="AH68" s="509"/>
      <c r="AI68" s="509"/>
      <c r="AJ68" s="508" t="str">
        <f>IF(入力シート!T14=0,"0",入力シート!T14)</f>
        <v>0</v>
      </c>
      <c r="AK68" s="509"/>
      <c r="AL68" s="76" t="s">
        <v>234</v>
      </c>
      <c r="AM68" s="76"/>
      <c r="AN68" s="508" t="s">
        <v>236</v>
      </c>
      <c r="AO68" s="509"/>
      <c r="AP68" s="509"/>
      <c r="AQ68" s="509"/>
      <c r="AR68" s="509"/>
      <c r="AS68" s="509"/>
      <c r="AT68" s="509"/>
      <c r="AU68" s="509"/>
      <c r="AV68" s="509"/>
      <c r="AW68" s="509"/>
      <c r="AX68" s="509"/>
      <c r="AY68" s="527" t="str">
        <f>IF(入力シート!AI14=0,"0",入力シート!AI14)</f>
        <v>0</v>
      </c>
      <c r="AZ68" s="528"/>
      <c r="BA68" s="77" t="s">
        <v>234</v>
      </c>
    </row>
    <row r="69" spans="2:60" ht="15" customHeight="1" thickBot="1">
      <c r="T69" s="73"/>
      <c r="U69" s="73"/>
      <c r="V69" s="73"/>
      <c r="W69" s="73"/>
      <c r="X69" s="34"/>
      <c r="Y69" s="34"/>
      <c r="Z69" s="34"/>
      <c r="AA69" s="34"/>
      <c r="AB69" s="34"/>
      <c r="AC69" s="34"/>
      <c r="AE69" s="73"/>
      <c r="AF69" s="531" t="s">
        <v>237</v>
      </c>
      <c r="AG69" s="509"/>
      <c r="AH69" s="509"/>
      <c r="AI69" s="509"/>
      <c r="AJ69" s="509"/>
      <c r="AK69" s="509"/>
      <c r="AL69" s="509"/>
      <c r="AM69" s="509"/>
      <c r="AN69" s="509"/>
      <c r="AO69" s="509"/>
      <c r="AP69" s="509"/>
      <c r="AQ69" s="509"/>
      <c r="AR69" s="509"/>
      <c r="AS69" s="509"/>
      <c r="AT69" s="509"/>
      <c r="AU69" s="509"/>
      <c r="AV69" s="509"/>
      <c r="AW69" s="509"/>
      <c r="AX69" s="509"/>
      <c r="AY69" s="527" t="str">
        <f>IF(入力シート!T15=0,"0",入力シート!T15)</f>
        <v>0</v>
      </c>
      <c r="AZ69" s="528"/>
      <c r="BA69" s="77" t="s">
        <v>234</v>
      </c>
    </row>
    <row r="70" spans="2:60" ht="4.5" customHeight="1"/>
    <row r="71" spans="2:60" ht="13.5" customHeight="1">
      <c r="C71" s="564" t="s">
        <v>238</v>
      </c>
      <c r="D71" s="564"/>
      <c r="E71" s="564"/>
      <c r="F71" s="564"/>
      <c r="G71" s="564"/>
      <c r="H71" s="564"/>
      <c r="I71" s="564"/>
      <c r="J71" s="564"/>
      <c r="K71" s="564"/>
      <c r="L71" s="564"/>
      <c r="M71" s="564"/>
      <c r="N71" s="564"/>
      <c r="O71" s="564"/>
      <c r="P71" s="564"/>
      <c r="Q71" s="564"/>
      <c r="R71" s="564"/>
      <c r="S71" s="564"/>
      <c r="T71" s="564"/>
      <c r="U71" s="564"/>
      <c r="V71" s="564"/>
      <c r="W71" s="564"/>
      <c r="X71" s="564"/>
      <c r="Y71" s="564"/>
      <c r="Z71" s="564"/>
      <c r="AA71" s="564"/>
      <c r="AB71" s="564"/>
      <c r="AC71" s="564"/>
      <c r="AD71" s="564"/>
      <c r="AE71" s="564"/>
      <c r="AF71" s="564"/>
      <c r="AG71" s="564"/>
      <c r="AH71" s="564"/>
      <c r="AI71" s="564"/>
      <c r="AJ71" s="564"/>
      <c r="AK71" s="564"/>
      <c r="AL71" s="564"/>
      <c r="AM71" s="564"/>
      <c r="AN71" s="564"/>
      <c r="AO71" s="564"/>
      <c r="AP71" s="564"/>
      <c r="AQ71" s="564"/>
      <c r="AR71" s="564"/>
      <c r="AS71" s="564"/>
      <c r="AT71" s="564"/>
      <c r="AU71" s="564"/>
      <c r="AV71" s="564"/>
      <c r="AW71" s="564"/>
      <c r="AX71" s="564"/>
      <c r="AY71" s="564"/>
      <c r="AZ71" s="564"/>
      <c r="BA71" s="564"/>
      <c r="BB71" s="564"/>
    </row>
    <row r="72" spans="2:60" ht="4.5" customHeight="1"/>
    <row r="73" spans="2:60" ht="5.25" customHeight="1">
      <c r="C73" s="71"/>
      <c r="D73" s="71"/>
      <c r="E73" s="71"/>
      <c r="F73" s="71"/>
      <c r="G73" s="71"/>
      <c r="H73" s="71"/>
      <c r="I73" s="71"/>
      <c r="J73" s="71"/>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2"/>
      <c r="BA73" s="72"/>
    </row>
    <row r="74" spans="2:60" ht="4.5" customHeight="1"/>
    <row r="75" spans="2:60" ht="15" customHeight="1">
      <c r="B75" s="31" t="s">
        <v>286</v>
      </c>
    </row>
    <row r="76" spans="2:60" ht="4.5" customHeight="1" thickBot="1"/>
    <row r="77" spans="2:60" ht="50.1" customHeight="1">
      <c r="C77" s="555" t="s">
        <v>287</v>
      </c>
      <c r="D77" s="556"/>
      <c r="E77" s="556"/>
      <c r="F77" s="556"/>
      <c r="G77" s="556"/>
      <c r="H77" s="556"/>
      <c r="I77" s="556"/>
      <c r="J77" s="556"/>
      <c r="K77" s="556"/>
      <c r="L77" s="556"/>
      <c r="M77" s="557">
        <f>入力シート!L106</f>
        <v>0</v>
      </c>
      <c r="N77" s="557"/>
      <c r="O77" s="557"/>
      <c r="P77" s="557"/>
      <c r="Q77" s="557"/>
      <c r="R77" s="557"/>
      <c r="S77" s="557"/>
      <c r="T77" s="557"/>
      <c r="U77" s="557"/>
      <c r="V77" s="557"/>
      <c r="W77" s="557"/>
      <c r="X77" s="557"/>
      <c r="Y77" s="557"/>
      <c r="Z77" s="557"/>
      <c r="AA77" s="557"/>
      <c r="AB77" s="557"/>
      <c r="AC77" s="557"/>
      <c r="AD77" s="557"/>
      <c r="AE77" s="557"/>
      <c r="AF77" s="557"/>
      <c r="AG77" s="557"/>
      <c r="AH77" s="557"/>
      <c r="AI77" s="557"/>
      <c r="AJ77" s="557"/>
      <c r="AK77" s="557"/>
      <c r="AL77" s="557"/>
      <c r="AM77" s="557"/>
      <c r="AN77" s="557"/>
      <c r="AO77" s="557"/>
      <c r="AP77" s="557"/>
      <c r="AQ77" s="557"/>
      <c r="AR77" s="557"/>
      <c r="AS77" s="557"/>
      <c r="AT77" s="557"/>
      <c r="AU77" s="557"/>
      <c r="AV77" s="557"/>
      <c r="AW77" s="557"/>
      <c r="AX77" s="557"/>
      <c r="AY77" s="557"/>
      <c r="AZ77" s="557"/>
      <c r="BA77" s="558"/>
    </row>
    <row r="78" spans="2:60" ht="50.1" customHeight="1" thickBot="1">
      <c r="C78" s="559" t="s">
        <v>288</v>
      </c>
      <c r="D78" s="560"/>
      <c r="E78" s="560"/>
      <c r="F78" s="560"/>
      <c r="G78" s="560"/>
      <c r="H78" s="560"/>
      <c r="I78" s="560"/>
      <c r="J78" s="560"/>
      <c r="K78" s="560"/>
      <c r="L78" s="560"/>
      <c r="M78" s="561">
        <f>入力シート!L107</f>
        <v>0</v>
      </c>
      <c r="N78" s="561"/>
      <c r="O78" s="561"/>
      <c r="P78" s="561"/>
      <c r="Q78" s="561"/>
      <c r="R78" s="561"/>
      <c r="S78" s="561"/>
      <c r="T78" s="561"/>
      <c r="U78" s="561"/>
      <c r="V78" s="561"/>
      <c r="W78" s="561"/>
      <c r="X78" s="561"/>
      <c r="Y78" s="561"/>
      <c r="Z78" s="561"/>
      <c r="AA78" s="561"/>
      <c r="AB78" s="561"/>
      <c r="AC78" s="561"/>
      <c r="AD78" s="561"/>
      <c r="AE78" s="561"/>
      <c r="AF78" s="561"/>
      <c r="AG78" s="561"/>
      <c r="AH78" s="561"/>
      <c r="AI78" s="561"/>
      <c r="AJ78" s="561"/>
      <c r="AK78" s="561"/>
      <c r="AL78" s="561"/>
      <c r="AM78" s="561"/>
      <c r="AN78" s="561"/>
      <c r="AO78" s="561"/>
      <c r="AP78" s="561"/>
      <c r="AQ78" s="561"/>
      <c r="AR78" s="561"/>
      <c r="AS78" s="561"/>
      <c r="AT78" s="561"/>
      <c r="AU78" s="561"/>
      <c r="AV78" s="561"/>
      <c r="AW78" s="561"/>
      <c r="AX78" s="561"/>
      <c r="AY78" s="561"/>
      <c r="AZ78" s="561"/>
      <c r="BA78" s="562"/>
    </row>
    <row r="79" spans="2:60" ht="6.75" customHeight="1"/>
    <row r="80" spans="2:60" ht="15" customHeight="1">
      <c r="B80" s="31" t="s">
        <v>242</v>
      </c>
    </row>
    <row r="81" spans="2:53" ht="5.25" customHeight="1" thickBot="1"/>
    <row r="82" spans="2:53" ht="15.95" customHeight="1">
      <c r="C82" s="489" t="s">
        <v>243</v>
      </c>
      <c r="D82" s="490"/>
      <c r="E82" s="490"/>
      <c r="F82" s="490"/>
      <c r="G82" s="490"/>
      <c r="H82" s="490"/>
      <c r="I82" s="490"/>
      <c r="J82" s="490"/>
      <c r="K82" s="490"/>
      <c r="L82" s="490"/>
      <c r="M82" s="490"/>
      <c r="N82" s="490"/>
      <c r="O82" s="490"/>
      <c r="P82" s="490"/>
      <c r="Q82" s="490"/>
      <c r="R82" s="490"/>
      <c r="S82" s="490"/>
      <c r="T82" s="490"/>
      <c r="U82" s="490"/>
      <c r="V82" s="490"/>
      <c r="W82" s="491"/>
      <c r="X82" s="490" t="s">
        <v>244</v>
      </c>
      <c r="Y82" s="490"/>
      <c r="Z82" s="490"/>
      <c r="AA82" s="490"/>
      <c r="AB82" s="490"/>
      <c r="AC82" s="490"/>
      <c r="AD82" s="490"/>
      <c r="AE82" s="490"/>
      <c r="AF82" s="490"/>
      <c r="AG82" s="490"/>
      <c r="AH82" s="490"/>
      <c r="AI82" s="490"/>
      <c r="AJ82" s="490"/>
      <c r="AK82" s="490"/>
      <c r="AL82" s="490"/>
      <c r="AM82" s="490"/>
      <c r="AN82" s="490"/>
      <c r="AO82" s="490"/>
      <c r="AP82" s="490"/>
      <c r="AQ82" s="490"/>
      <c r="AR82" s="563"/>
      <c r="AS82" s="489" t="s">
        <v>245</v>
      </c>
      <c r="AT82" s="490"/>
      <c r="AU82" s="490"/>
      <c r="AV82" s="490"/>
      <c r="AW82" s="490"/>
      <c r="AX82" s="490"/>
      <c r="AY82" s="490"/>
      <c r="AZ82" s="490"/>
      <c r="BA82" s="563"/>
    </row>
    <row r="83" spans="2:53" ht="15.95" customHeight="1" thickBot="1">
      <c r="C83" s="577" t="s">
        <v>246</v>
      </c>
      <c r="D83" s="578"/>
      <c r="E83" s="578"/>
      <c r="F83" s="578"/>
      <c r="G83" s="578"/>
      <c r="H83" s="578"/>
      <c r="I83" s="578"/>
      <c r="J83" s="578"/>
      <c r="K83" s="578"/>
      <c r="L83" s="578"/>
      <c r="M83" s="578"/>
      <c r="N83" s="578"/>
      <c r="O83" s="578"/>
      <c r="P83" s="579"/>
      <c r="Q83" s="578" t="s">
        <v>247</v>
      </c>
      <c r="R83" s="578"/>
      <c r="S83" s="578"/>
      <c r="T83" s="578"/>
      <c r="U83" s="578"/>
      <c r="V83" s="578"/>
      <c r="W83" s="579"/>
      <c r="X83" s="578" t="s">
        <v>246</v>
      </c>
      <c r="Y83" s="578"/>
      <c r="Z83" s="578"/>
      <c r="AA83" s="578"/>
      <c r="AB83" s="578"/>
      <c r="AC83" s="578"/>
      <c r="AD83" s="578"/>
      <c r="AE83" s="578"/>
      <c r="AF83" s="578"/>
      <c r="AG83" s="578"/>
      <c r="AH83" s="578"/>
      <c r="AI83" s="578"/>
      <c r="AJ83" s="578"/>
      <c r="AK83" s="579"/>
      <c r="AL83" s="578" t="s">
        <v>247</v>
      </c>
      <c r="AM83" s="578"/>
      <c r="AN83" s="578"/>
      <c r="AO83" s="578"/>
      <c r="AP83" s="578"/>
      <c r="AQ83" s="578"/>
      <c r="AR83" s="580"/>
      <c r="AS83" s="581"/>
      <c r="AT83" s="582"/>
      <c r="AU83" s="582"/>
      <c r="AV83" s="582"/>
      <c r="AW83" s="582"/>
      <c r="AX83" s="582"/>
      <c r="AY83" s="582"/>
      <c r="AZ83" s="582"/>
      <c r="BA83" s="583"/>
    </row>
    <row r="84" spans="2:53" ht="17.100000000000001" customHeight="1">
      <c r="C84" s="600" t="s">
        <v>248</v>
      </c>
      <c r="D84" s="603" t="s">
        <v>249</v>
      </c>
      <c r="E84" s="604"/>
      <c r="F84" s="604"/>
      <c r="G84" s="604"/>
      <c r="H84" s="604"/>
      <c r="I84" s="604"/>
      <c r="J84" s="604"/>
      <c r="K84" s="604"/>
      <c r="L84" s="604"/>
      <c r="M84" s="604"/>
      <c r="N84" s="604"/>
      <c r="O84" s="604"/>
      <c r="P84" s="605"/>
      <c r="Q84" s="606">
        <f>AA66</f>
        <v>0</v>
      </c>
      <c r="R84" s="606"/>
      <c r="S84" s="606"/>
      <c r="T84" s="606"/>
      <c r="U84" s="606"/>
      <c r="V84" s="606"/>
      <c r="W84" s="607"/>
      <c r="X84" s="604" t="s">
        <v>250</v>
      </c>
      <c r="Y84" s="604"/>
      <c r="Z84" s="604"/>
      <c r="AA84" s="604"/>
      <c r="AB84" s="604"/>
      <c r="AC84" s="604"/>
      <c r="AD84" s="604"/>
      <c r="AE84" s="604"/>
      <c r="AF84" s="604"/>
      <c r="AG84" s="604"/>
      <c r="AH84" s="604"/>
      <c r="AI84" s="604"/>
      <c r="AJ84" s="604"/>
      <c r="AK84" s="605"/>
      <c r="AL84" s="606">
        <f>SUM(M9:P28)</f>
        <v>0</v>
      </c>
      <c r="AM84" s="606"/>
      <c r="AN84" s="606"/>
      <c r="AO84" s="606"/>
      <c r="AP84" s="606"/>
      <c r="AQ84" s="606"/>
      <c r="AR84" s="608"/>
      <c r="AS84" s="584"/>
      <c r="AT84" s="585"/>
      <c r="AU84" s="585"/>
      <c r="AV84" s="585"/>
      <c r="AW84" s="585"/>
      <c r="AX84" s="585"/>
      <c r="AY84" s="585"/>
      <c r="AZ84" s="585"/>
      <c r="BA84" s="586"/>
    </row>
    <row r="85" spans="2:53" ht="17.100000000000001" customHeight="1">
      <c r="C85" s="601"/>
      <c r="D85" s="609" t="s">
        <v>251</v>
      </c>
      <c r="E85" s="592"/>
      <c r="F85" s="592"/>
      <c r="G85" s="592"/>
      <c r="H85" s="592"/>
      <c r="I85" s="592"/>
      <c r="J85" s="592"/>
      <c r="K85" s="592"/>
      <c r="L85" s="592"/>
      <c r="M85" s="592"/>
      <c r="N85" s="592"/>
      <c r="O85" s="592"/>
      <c r="P85" s="593"/>
      <c r="Q85" s="590">
        <f>AE66</f>
        <v>0</v>
      </c>
      <c r="R85" s="590"/>
      <c r="S85" s="590"/>
      <c r="T85" s="590"/>
      <c r="U85" s="590"/>
      <c r="V85" s="590"/>
      <c r="W85" s="591"/>
      <c r="X85" s="592" t="s">
        <v>252</v>
      </c>
      <c r="Y85" s="592"/>
      <c r="Z85" s="592"/>
      <c r="AA85" s="592"/>
      <c r="AB85" s="592"/>
      <c r="AC85" s="592"/>
      <c r="AD85" s="592"/>
      <c r="AE85" s="592"/>
      <c r="AF85" s="592"/>
      <c r="AG85" s="592"/>
      <c r="AH85" s="592"/>
      <c r="AI85" s="592"/>
      <c r="AJ85" s="592"/>
      <c r="AK85" s="610"/>
      <c r="AL85" s="590">
        <f>SUM(M31:P51)</f>
        <v>0</v>
      </c>
      <c r="AM85" s="590"/>
      <c r="AN85" s="590"/>
      <c r="AO85" s="590"/>
      <c r="AP85" s="590"/>
      <c r="AQ85" s="590"/>
      <c r="AR85" s="594"/>
      <c r="AS85" s="584"/>
      <c r="AT85" s="585"/>
      <c r="AU85" s="585"/>
      <c r="AV85" s="585"/>
      <c r="AW85" s="585"/>
      <c r="AX85" s="585"/>
      <c r="AY85" s="585"/>
      <c r="AZ85" s="585"/>
      <c r="BA85" s="586"/>
    </row>
    <row r="86" spans="2:53" ht="17.100000000000001" customHeight="1">
      <c r="C86" s="601"/>
      <c r="D86" s="609" t="s">
        <v>253</v>
      </c>
      <c r="E86" s="592"/>
      <c r="F86" s="592"/>
      <c r="G86" s="592"/>
      <c r="H86" s="592"/>
      <c r="I86" s="592"/>
      <c r="J86" s="592"/>
      <c r="K86" s="592"/>
      <c r="L86" s="592"/>
      <c r="M86" s="592"/>
      <c r="N86" s="592"/>
      <c r="O86" s="592"/>
      <c r="P86" s="593"/>
      <c r="Q86" s="590">
        <f>AI66</f>
        <v>0</v>
      </c>
      <c r="R86" s="590"/>
      <c r="S86" s="590"/>
      <c r="T86" s="590"/>
      <c r="U86" s="590"/>
      <c r="V86" s="590"/>
      <c r="W86" s="591"/>
      <c r="X86" s="592" t="s">
        <v>254</v>
      </c>
      <c r="Y86" s="592"/>
      <c r="Z86" s="592"/>
      <c r="AA86" s="592"/>
      <c r="AB86" s="592"/>
      <c r="AC86" s="592"/>
      <c r="AD86" s="592"/>
      <c r="AE86" s="592"/>
      <c r="AF86" s="592"/>
      <c r="AG86" s="592"/>
      <c r="AH86" s="592"/>
      <c r="AI86" s="592"/>
      <c r="AJ86" s="592"/>
      <c r="AK86" s="593"/>
      <c r="AL86" s="590">
        <f>SUM(M54:P64)</f>
        <v>0</v>
      </c>
      <c r="AM86" s="590"/>
      <c r="AN86" s="590"/>
      <c r="AO86" s="590"/>
      <c r="AP86" s="590"/>
      <c r="AQ86" s="590"/>
      <c r="AR86" s="594"/>
      <c r="AS86" s="584"/>
      <c r="AT86" s="585"/>
      <c r="AU86" s="585"/>
      <c r="AV86" s="585"/>
      <c r="AW86" s="585"/>
      <c r="AX86" s="585"/>
      <c r="AY86" s="585"/>
      <c r="AZ86" s="585"/>
      <c r="BA86" s="586"/>
    </row>
    <row r="87" spans="2:53" ht="17.100000000000001" customHeight="1" thickBot="1">
      <c r="C87" s="602"/>
      <c r="D87" s="614"/>
      <c r="E87" s="612"/>
      <c r="F87" s="612"/>
      <c r="G87" s="612"/>
      <c r="H87" s="612"/>
      <c r="I87" s="612"/>
      <c r="J87" s="612"/>
      <c r="K87" s="612"/>
      <c r="L87" s="612"/>
      <c r="M87" s="612"/>
      <c r="N87" s="612"/>
      <c r="O87" s="612"/>
      <c r="P87" s="613"/>
      <c r="Q87" s="595"/>
      <c r="R87" s="595"/>
      <c r="S87" s="595"/>
      <c r="T87" s="595"/>
      <c r="U87" s="595"/>
      <c r="V87" s="595"/>
      <c r="W87" s="596"/>
      <c r="X87" s="597"/>
      <c r="Y87" s="597"/>
      <c r="Z87" s="597"/>
      <c r="AA87" s="597"/>
      <c r="AB87" s="597"/>
      <c r="AC87" s="597"/>
      <c r="AD87" s="597"/>
      <c r="AE87" s="597"/>
      <c r="AF87" s="597"/>
      <c r="AG87" s="597"/>
      <c r="AH87" s="597"/>
      <c r="AI87" s="597"/>
      <c r="AJ87" s="597"/>
      <c r="AK87" s="598"/>
      <c r="AL87" s="595"/>
      <c r="AM87" s="595"/>
      <c r="AN87" s="595"/>
      <c r="AO87" s="595"/>
      <c r="AP87" s="595"/>
      <c r="AQ87" s="595"/>
      <c r="AR87" s="599"/>
      <c r="AS87" s="584"/>
      <c r="AT87" s="585"/>
      <c r="AU87" s="585"/>
      <c r="AV87" s="585"/>
      <c r="AW87" s="585"/>
      <c r="AX87" s="585"/>
      <c r="AY87" s="585"/>
      <c r="AZ87" s="585"/>
      <c r="BA87" s="586"/>
    </row>
    <row r="88" spans="2:53" ht="17.100000000000001" customHeight="1">
      <c r="C88" s="627" t="s">
        <v>255</v>
      </c>
      <c r="D88" s="630" t="s">
        <v>249</v>
      </c>
      <c r="E88" s="631"/>
      <c r="F88" s="631"/>
      <c r="G88" s="631"/>
      <c r="H88" s="631"/>
      <c r="I88" s="631"/>
      <c r="J88" s="631"/>
      <c r="K88" s="631"/>
      <c r="L88" s="631"/>
      <c r="M88" s="631"/>
      <c r="N88" s="631"/>
      <c r="O88" s="631"/>
      <c r="P88" s="632"/>
      <c r="Q88" s="633"/>
      <c r="R88" s="633"/>
      <c r="S88" s="633"/>
      <c r="T88" s="633"/>
      <c r="U88" s="633"/>
      <c r="V88" s="633"/>
      <c r="W88" s="634"/>
      <c r="X88" s="631" t="s">
        <v>250</v>
      </c>
      <c r="Y88" s="631"/>
      <c r="Z88" s="631"/>
      <c r="AA88" s="631"/>
      <c r="AB88" s="631"/>
      <c r="AC88" s="631"/>
      <c r="AD88" s="631"/>
      <c r="AE88" s="631"/>
      <c r="AF88" s="631"/>
      <c r="AG88" s="631"/>
      <c r="AH88" s="631"/>
      <c r="AI88" s="631"/>
      <c r="AJ88" s="631"/>
      <c r="AK88" s="632"/>
      <c r="AL88" s="633"/>
      <c r="AM88" s="633"/>
      <c r="AN88" s="633"/>
      <c r="AO88" s="633"/>
      <c r="AP88" s="633"/>
      <c r="AQ88" s="633"/>
      <c r="AR88" s="635"/>
      <c r="AS88" s="584"/>
      <c r="AT88" s="585"/>
      <c r="AU88" s="585"/>
      <c r="AV88" s="585"/>
      <c r="AW88" s="585"/>
      <c r="AX88" s="585"/>
      <c r="AY88" s="585"/>
      <c r="AZ88" s="585"/>
      <c r="BA88" s="586"/>
    </row>
    <row r="89" spans="2:53" ht="17.100000000000001" customHeight="1">
      <c r="C89" s="628"/>
      <c r="D89" s="636" t="s">
        <v>251</v>
      </c>
      <c r="E89" s="619"/>
      <c r="F89" s="619"/>
      <c r="G89" s="619"/>
      <c r="H89" s="619"/>
      <c r="I89" s="619"/>
      <c r="J89" s="619"/>
      <c r="K89" s="619"/>
      <c r="L89" s="619"/>
      <c r="M89" s="619"/>
      <c r="N89" s="619"/>
      <c r="O89" s="619"/>
      <c r="P89" s="620"/>
      <c r="Q89" s="617"/>
      <c r="R89" s="617"/>
      <c r="S89" s="617"/>
      <c r="T89" s="617"/>
      <c r="U89" s="617"/>
      <c r="V89" s="617"/>
      <c r="W89" s="618"/>
      <c r="X89" s="619" t="s">
        <v>252</v>
      </c>
      <c r="Y89" s="619"/>
      <c r="Z89" s="619"/>
      <c r="AA89" s="619"/>
      <c r="AB89" s="619"/>
      <c r="AC89" s="619"/>
      <c r="AD89" s="619"/>
      <c r="AE89" s="619"/>
      <c r="AF89" s="619"/>
      <c r="AG89" s="619"/>
      <c r="AH89" s="619"/>
      <c r="AI89" s="619"/>
      <c r="AJ89" s="619"/>
      <c r="AK89" s="620"/>
      <c r="AL89" s="617"/>
      <c r="AM89" s="617"/>
      <c r="AN89" s="617"/>
      <c r="AO89" s="617"/>
      <c r="AP89" s="617"/>
      <c r="AQ89" s="617"/>
      <c r="AR89" s="621"/>
      <c r="AS89" s="584"/>
      <c r="AT89" s="585"/>
      <c r="AU89" s="585"/>
      <c r="AV89" s="585"/>
      <c r="AW89" s="585"/>
      <c r="AX89" s="585"/>
      <c r="AY89" s="585"/>
      <c r="AZ89" s="585"/>
      <c r="BA89" s="586"/>
    </row>
    <row r="90" spans="2:53" ht="17.100000000000001" customHeight="1">
      <c r="C90" s="628"/>
      <c r="D90" s="636" t="s">
        <v>253</v>
      </c>
      <c r="E90" s="619"/>
      <c r="F90" s="619"/>
      <c r="G90" s="619"/>
      <c r="H90" s="619"/>
      <c r="I90" s="619"/>
      <c r="J90" s="619"/>
      <c r="K90" s="619"/>
      <c r="L90" s="619"/>
      <c r="M90" s="619"/>
      <c r="N90" s="619"/>
      <c r="O90" s="619"/>
      <c r="P90" s="620"/>
      <c r="Q90" s="617"/>
      <c r="R90" s="617"/>
      <c r="S90" s="617"/>
      <c r="T90" s="617"/>
      <c r="U90" s="617"/>
      <c r="V90" s="617"/>
      <c r="W90" s="618"/>
      <c r="X90" s="619" t="s">
        <v>254</v>
      </c>
      <c r="Y90" s="619"/>
      <c r="Z90" s="619"/>
      <c r="AA90" s="619"/>
      <c r="AB90" s="619"/>
      <c r="AC90" s="619"/>
      <c r="AD90" s="619"/>
      <c r="AE90" s="619"/>
      <c r="AF90" s="619"/>
      <c r="AG90" s="619"/>
      <c r="AH90" s="619"/>
      <c r="AI90" s="619"/>
      <c r="AJ90" s="619"/>
      <c r="AK90" s="620"/>
      <c r="AL90" s="617"/>
      <c r="AM90" s="617"/>
      <c r="AN90" s="617"/>
      <c r="AO90" s="617"/>
      <c r="AP90" s="617"/>
      <c r="AQ90" s="617"/>
      <c r="AR90" s="621"/>
      <c r="AS90" s="584"/>
      <c r="AT90" s="585"/>
      <c r="AU90" s="585"/>
      <c r="AV90" s="585"/>
      <c r="AW90" s="585"/>
      <c r="AX90" s="585"/>
      <c r="AY90" s="585"/>
      <c r="AZ90" s="585"/>
      <c r="BA90" s="586"/>
    </row>
    <row r="91" spans="2:53" ht="17.100000000000001" customHeight="1" thickBot="1">
      <c r="C91" s="629"/>
      <c r="D91" s="78"/>
      <c r="E91" s="78"/>
      <c r="F91" s="78"/>
      <c r="G91" s="78"/>
      <c r="H91" s="78"/>
      <c r="I91" s="78"/>
      <c r="J91" s="78"/>
      <c r="K91" s="78"/>
      <c r="L91" s="78"/>
      <c r="M91" s="78"/>
      <c r="N91" s="78"/>
      <c r="O91" s="78"/>
      <c r="P91" s="79"/>
      <c r="Q91" s="622"/>
      <c r="R91" s="622"/>
      <c r="S91" s="622"/>
      <c r="T91" s="622"/>
      <c r="U91" s="622"/>
      <c r="V91" s="622"/>
      <c r="W91" s="623"/>
      <c r="X91" s="624"/>
      <c r="Y91" s="624"/>
      <c r="Z91" s="624"/>
      <c r="AA91" s="624"/>
      <c r="AB91" s="624"/>
      <c r="AC91" s="624"/>
      <c r="AD91" s="624"/>
      <c r="AE91" s="624"/>
      <c r="AF91" s="624"/>
      <c r="AG91" s="624"/>
      <c r="AH91" s="624"/>
      <c r="AI91" s="624"/>
      <c r="AJ91" s="624"/>
      <c r="AK91" s="625"/>
      <c r="AL91" s="622"/>
      <c r="AM91" s="622"/>
      <c r="AN91" s="622"/>
      <c r="AO91" s="622"/>
      <c r="AP91" s="622"/>
      <c r="AQ91" s="622"/>
      <c r="AR91" s="626"/>
      <c r="AS91" s="587"/>
      <c r="AT91" s="588"/>
      <c r="AU91" s="588"/>
      <c r="AV91" s="588"/>
      <c r="AW91" s="588"/>
      <c r="AX91" s="588"/>
      <c r="AY91" s="588"/>
      <c r="AZ91" s="588"/>
      <c r="BA91" s="589"/>
    </row>
    <row r="92" spans="2:53" ht="15.95" customHeight="1" thickBot="1">
      <c r="C92" s="611" t="s">
        <v>256</v>
      </c>
      <c r="D92" s="612"/>
      <c r="E92" s="612"/>
      <c r="F92" s="612"/>
      <c r="G92" s="612"/>
      <c r="H92" s="612"/>
      <c r="I92" s="612"/>
      <c r="J92" s="612"/>
      <c r="K92" s="612"/>
      <c r="L92" s="612"/>
      <c r="M92" s="612"/>
      <c r="N92" s="612"/>
      <c r="O92" s="612"/>
      <c r="P92" s="613"/>
      <c r="Q92" s="595">
        <f>SUM(Q84:W87)</f>
        <v>0</v>
      </c>
      <c r="R92" s="595"/>
      <c r="S92" s="595"/>
      <c r="T92" s="595"/>
      <c r="U92" s="595"/>
      <c r="V92" s="595"/>
      <c r="W92" s="596"/>
      <c r="X92" s="612" t="s">
        <v>257</v>
      </c>
      <c r="Y92" s="612"/>
      <c r="Z92" s="612"/>
      <c r="AA92" s="612"/>
      <c r="AB92" s="612"/>
      <c r="AC92" s="612"/>
      <c r="AD92" s="612"/>
      <c r="AE92" s="612"/>
      <c r="AF92" s="612"/>
      <c r="AG92" s="612"/>
      <c r="AH92" s="612"/>
      <c r="AI92" s="612"/>
      <c r="AJ92" s="612"/>
      <c r="AK92" s="613"/>
      <c r="AL92" s="595">
        <f>SUM(AL84:AR87)</f>
        <v>0</v>
      </c>
      <c r="AM92" s="595"/>
      <c r="AN92" s="595"/>
      <c r="AO92" s="595"/>
      <c r="AP92" s="595"/>
      <c r="AQ92" s="595"/>
      <c r="AR92" s="599"/>
      <c r="AS92" s="595">
        <f>Q92-AL92</f>
        <v>0</v>
      </c>
      <c r="AT92" s="595"/>
      <c r="AU92" s="595"/>
      <c r="AV92" s="595"/>
      <c r="AW92" s="595"/>
      <c r="AX92" s="595"/>
      <c r="AY92" s="595"/>
      <c r="AZ92" s="595"/>
      <c r="BA92" s="599"/>
    </row>
    <row r="93" spans="2:53" ht="5.25" customHeight="1">
      <c r="C93" s="71"/>
      <c r="D93" s="71"/>
      <c r="E93" s="71"/>
      <c r="F93" s="71"/>
      <c r="G93" s="71"/>
      <c r="H93" s="71"/>
      <c r="I93" s="71"/>
      <c r="J93" s="71"/>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c r="AS93" s="72"/>
      <c r="AT93" s="72"/>
      <c r="AU93" s="72"/>
      <c r="AV93" s="72"/>
      <c r="AW93" s="72"/>
      <c r="AX93" s="72"/>
      <c r="AY93" s="72"/>
      <c r="AZ93" s="72"/>
      <c r="BA93" s="72"/>
    </row>
    <row r="94" spans="2:53" ht="15" customHeight="1">
      <c r="B94" s="31" t="s">
        <v>258</v>
      </c>
    </row>
    <row r="95" spans="2:53" ht="4.5" customHeight="1" thickBot="1"/>
    <row r="96" spans="2:53" ht="15" customHeight="1">
      <c r="C96" s="489" t="s">
        <v>259</v>
      </c>
      <c r="D96" s="490"/>
      <c r="E96" s="490"/>
      <c r="F96" s="490"/>
      <c r="G96" s="490"/>
      <c r="H96" s="490"/>
      <c r="I96" s="490"/>
      <c r="J96" s="563"/>
      <c r="K96" s="615">
        <f>入力シート!K115</f>
        <v>0</v>
      </c>
      <c r="L96" s="615"/>
      <c r="M96" s="615"/>
      <c r="N96" s="615"/>
      <c r="O96" s="615"/>
      <c r="P96" s="615"/>
      <c r="Q96" s="615"/>
      <c r="R96" s="615"/>
      <c r="S96" s="615"/>
      <c r="T96" s="615"/>
      <c r="U96" s="615"/>
      <c r="V96" s="615"/>
      <c r="W96" s="615"/>
      <c r="X96" s="615"/>
      <c r="Y96" s="615"/>
      <c r="Z96" s="615"/>
      <c r="AA96" s="615"/>
      <c r="AB96" s="615"/>
      <c r="AC96" s="615"/>
      <c r="AD96" s="615"/>
      <c r="AE96" s="615"/>
      <c r="AF96" s="615"/>
      <c r="AG96" s="615"/>
      <c r="AH96" s="615"/>
      <c r="AI96" s="615"/>
      <c r="AJ96" s="615"/>
      <c r="AK96" s="615"/>
      <c r="AL96" s="615"/>
      <c r="AM96" s="615"/>
      <c r="AN96" s="615"/>
      <c r="AO96" s="615"/>
      <c r="AP96" s="615"/>
      <c r="AQ96" s="615"/>
      <c r="AR96" s="615"/>
      <c r="AS96" s="615"/>
      <c r="AT96" s="615"/>
      <c r="AU96" s="615"/>
      <c r="AV96" s="615"/>
      <c r="AW96" s="615"/>
      <c r="AX96" s="615"/>
      <c r="AY96" s="615"/>
      <c r="AZ96" s="615"/>
      <c r="BA96" s="616"/>
    </row>
    <row r="97" spans="3:53" ht="15" customHeight="1" thickBot="1">
      <c r="C97" s="611" t="s">
        <v>260</v>
      </c>
      <c r="D97" s="612"/>
      <c r="E97" s="612"/>
      <c r="F97" s="612"/>
      <c r="G97" s="612"/>
      <c r="H97" s="612"/>
      <c r="I97" s="612"/>
      <c r="J97" s="637"/>
      <c r="K97" s="86" t="str">
        <f>入力シート!K116</f>
        <v>〒</v>
      </c>
      <c r="L97" s="646">
        <f>入力シート!L116</f>
        <v>0</v>
      </c>
      <c r="M97" s="646"/>
      <c r="N97" s="646"/>
      <c r="O97" s="646"/>
      <c r="P97" s="646"/>
      <c r="Q97" s="646"/>
      <c r="R97" s="646"/>
      <c r="S97" s="646"/>
      <c r="T97" s="646"/>
      <c r="U97" s="646"/>
      <c r="V97" s="646"/>
      <c r="W97" s="646"/>
      <c r="X97" s="646"/>
      <c r="Y97" s="646"/>
      <c r="Z97" s="646"/>
      <c r="AA97" s="646"/>
      <c r="AB97" s="646"/>
      <c r="AC97" s="646"/>
      <c r="AD97" s="646"/>
      <c r="AE97" s="646"/>
      <c r="AF97" s="646"/>
      <c r="AG97" s="646"/>
      <c r="AH97" s="646"/>
      <c r="AI97" s="646"/>
      <c r="AJ97" s="646"/>
      <c r="AK97" s="646"/>
      <c r="AL97" s="646"/>
      <c r="AM97" s="646"/>
      <c r="AN97" s="646"/>
      <c r="AO97" s="646"/>
      <c r="AP97" s="646"/>
      <c r="AQ97" s="646"/>
      <c r="AR97" s="646"/>
      <c r="AS97" s="646"/>
      <c r="AT97" s="646"/>
      <c r="AU97" s="646"/>
      <c r="AV97" s="646"/>
      <c r="AW97" s="646"/>
      <c r="AX97" s="646"/>
      <c r="AY97" s="646"/>
      <c r="AZ97" s="646"/>
      <c r="BA97" s="647"/>
    </row>
    <row r="98" spans="3:53" ht="15" customHeight="1">
      <c r="C98" s="638"/>
      <c r="D98" s="639"/>
      <c r="E98" s="639"/>
      <c r="F98" s="639"/>
      <c r="G98" s="639"/>
      <c r="H98" s="639"/>
      <c r="I98" s="639"/>
      <c r="J98" s="640"/>
      <c r="K98" s="641" t="s">
        <v>261</v>
      </c>
      <c r="L98" s="642"/>
      <c r="M98" s="642"/>
      <c r="N98" s="642"/>
      <c r="O98" s="642"/>
      <c r="P98" s="642"/>
      <c r="Q98" s="642"/>
      <c r="R98" s="643"/>
      <c r="S98" s="644" t="s">
        <v>262</v>
      </c>
      <c r="T98" s="642"/>
      <c r="U98" s="642"/>
      <c r="V98" s="642"/>
      <c r="W98" s="643"/>
      <c r="X98" s="644" t="s">
        <v>263</v>
      </c>
      <c r="Y98" s="642"/>
      <c r="Z98" s="642"/>
      <c r="AA98" s="642"/>
      <c r="AB98" s="643"/>
      <c r="AC98" s="644" t="s">
        <v>264</v>
      </c>
      <c r="AD98" s="642"/>
      <c r="AE98" s="642"/>
      <c r="AF98" s="642"/>
      <c r="AG98" s="642"/>
      <c r="AH98" s="642"/>
      <c r="AI98" s="642"/>
      <c r="AJ98" s="643"/>
      <c r="AK98" s="644" t="s">
        <v>265</v>
      </c>
      <c r="AL98" s="642"/>
      <c r="AM98" s="642"/>
      <c r="AN98" s="642"/>
      <c r="AO98" s="643"/>
      <c r="AP98" s="644" t="s">
        <v>266</v>
      </c>
      <c r="AQ98" s="642"/>
      <c r="AR98" s="642"/>
      <c r="AS98" s="642"/>
      <c r="AT98" s="643"/>
      <c r="AU98" s="642" t="s">
        <v>267</v>
      </c>
      <c r="AV98" s="642"/>
      <c r="AW98" s="642"/>
      <c r="AX98" s="642"/>
      <c r="AY98" s="642"/>
      <c r="AZ98" s="642"/>
      <c r="BA98" s="645"/>
    </row>
    <row r="99" spans="3:53" ht="15" customHeight="1">
      <c r="C99" s="473" t="s">
        <v>268</v>
      </c>
      <c r="D99" s="474"/>
      <c r="E99" s="474"/>
      <c r="F99" s="474"/>
      <c r="G99" s="474"/>
      <c r="H99" s="474"/>
      <c r="I99" s="474"/>
      <c r="J99" s="660"/>
      <c r="K99" s="661">
        <f>入力シート!K118</f>
        <v>0</v>
      </c>
      <c r="L99" s="484"/>
      <c r="M99" s="484"/>
      <c r="N99" s="484"/>
      <c r="O99" s="484"/>
      <c r="P99" s="484"/>
      <c r="Q99" s="484"/>
      <c r="R99" s="485"/>
      <c r="S99" s="483">
        <f>入力シート!S118</f>
        <v>0</v>
      </c>
      <c r="T99" s="484"/>
      <c r="U99" s="484"/>
      <c r="V99" s="484"/>
      <c r="W99" s="485"/>
      <c r="X99" s="483">
        <f>入力シート!X118</f>
        <v>0</v>
      </c>
      <c r="Y99" s="484"/>
      <c r="Z99" s="484"/>
      <c r="AA99" s="484"/>
      <c r="AB99" s="485"/>
      <c r="AC99" s="483">
        <f>入力シート!AC118</f>
        <v>0</v>
      </c>
      <c r="AD99" s="484"/>
      <c r="AE99" s="484"/>
      <c r="AF99" s="484"/>
      <c r="AG99" s="484"/>
      <c r="AH99" s="484"/>
      <c r="AI99" s="484"/>
      <c r="AJ99" s="485"/>
      <c r="AK99" s="648">
        <f>入力シート!AK118</f>
        <v>0</v>
      </c>
      <c r="AL99" s="649"/>
      <c r="AM99" s="649"/>
      <c r="AN99" s="649"/>
      <c r="AO99" s="650"/>
      <c r="AP99" s="648">
        <f>入力シート!AP118</f>
        <v>0</v>
      </c>
      <c r="AQ99" s="649"/>
      <c r="AR99" s="649"/>
      <c r="AS99" s="649"/>
      <c r="AT99" s="650"/>
      <c r="AU99" s="484">
        <f>入力シート!AU118</f>
        <v>0</v>
      </c>
      <c r="AV99" s="484"/>
      <c r="AW99" s="484"/>
      <c r="AX99" s="484"/>
      <c r="AY99" s="484"/>
      <c r="AZ99" s="484"/>
      <c r="BA99" s="651"/>
    </row>
    <row r="100" spans="3:53" ht="15" customHeight="1" thickBot="1">
      <c r="C100" s="611" t="s">
        <v>269</v>
      </c>
      <c r="D100" s="612"/>
      <c r="E100" s="612"/>
      <c r="F100" s="612"/>
      <c r="G100" s="612"/>
      <c r="H100" s="612"/>
      <c r="I100" s="612"/>
      <c r="J100" s="637"/>
      <c r="K100" s="652">
        <f>入力シート!K119</f>
        <v>0</v>
      </c>
      <c r="L100" s="653"/>
      <c r="M100" s="653"/>
      <c r="N100" s="653"/>
      <c r="O100" s="653"/>
      <c r="P100" s="653"/>
      <c r="Q100" s="653"/>
      <c r="R100" s="654"/>
      <c r="S100" s="655">
        <f>入力シート!S119</f>
        <v>0</v>
      </c>
      <c r="T100" s="653"/>
      <c r="U100" s="653"/>
      <c r="V100" s="653"/>
      <c r="W100" s="654"/>
      <c r="X100" s="655">
        <f>入力シート!X119</f>
        <v>0</v>
      </c>
      <c r="Y100" s="653"/>
      <c r="Z100" s="653"/>
      <c r="AA100" s="653"/>
      <c r="AB100" s="654"/>
      <c r="AC100" s="655">
        <f>入力シート!AC119</f>
        <v>0</v>
      </c>
      <c r="AD100" s="653"/>
      <c r="AE100" s="653"/>
      <c r="AF100" s="653"/>
      <c r="AG100" s="653"/>
      <c r="AH100" s="653"/>
      <c r="AI100" s="653"/>
      <c r="AJ100" s="654"/>
      <c r="AK100" s="656">
        <f>入力シート!AK119</f>
        <v>0</v>
      </c>
      <c r="AL100" s="657"/>
      <c r="AM100" s="657"/>
      <c r="AN100" s="657"/>
      <c r="AO100" s="658"/>
      <c r="AP100" s="656">
        <f>入力シート!AP119</f>
        <v>0</v>
      </c>
      <c r="AQ100" s="657"/>
      <c r="AR100" s="657"/>
      <c r="AS100" s="657"/>
      <c r="AT100" s="658"/>
      <c r="AU100" s="653">
        <f>入力シート!AU119</f>
        <v>0</v>
      </c>
      <c r="AV100" s="653"/>
      <c r="AW100" s="653"/>
      <c r="AX100" s="653"/>
      <c r="AY100" s="653"/>
      <c r="AZ100" s="653"/>
      <c r="BA100" s="659"/>
    </row>
  </sheetData>
  <sheetProtection sheet="1" objects="1" scenarios="1"/>
  <mergeCells count="612">
    <mergeCell ref="D15:L15"/>
    <mergeCell ref="M15:P15"/>
    <mergeCell ref="B1:E1"/>
    <mergeCell ref="B2:BB2"/>
    <mergeCell ref="C6:Z6"/>
    <mergeCell ref="AA6:AL6"/>
    <mergeCell ref="AM6:BD7"/>
    <mergeCell ref="C7:L7"/>
    <mergeCell ref="M7:P7"/>
    <mergeCell ref="Q7:Z7"/>
    <mergeCell ref="AA7:AD7"/>
    <mergeCell ref="AE7:AH7"/>
    <mergeCell ref="AI7:AL7"/>
    <mergeCell ref="AM8:AP8"/>
    <mergeCell ref="AQ8:BD8"/>
    <mergeCell ref="D9:L9"/>
    <mergeCell ref="M9:P9"/>
    <mergeCell ref="Q9:S9"/>
    <mergeCell ref="U9:W9"/>
    <mergeCell ref="Y9:Z9"/>
    <mergeCell ref="AA9:AD9"/>
    <mergeCell ref="AE9:AH9"/>
    <mergeCell ref="AM9:AP9"/>
    <mergeCell ref="AQ9:AU9"/>
    <mergeCell ref="AV9:AZ9"/>
    <mergeCell ref="BA9:BD9"/>
    <mergeCell ref="C8:L8"/>
    <mergeCell ref="M8:P8"/>
    <mergeCell ref="Q8:Z8"/>
    <mergeCell ref="AA8:AD8"/>
    <mergeCell ref="AE8:AH8"/>
    <mergeCell ref="AI8:AL65"/>
    <mergeCell ref="AE11:AH11"/>
    <mergeCell ref="AE12:AH12"/>
    <mergeCell ref="AE13:AH13"/>
    <mergeCell ref="D10:L10"/>
    <mergeCell ref="M10:P10"/>
    <mergeCell ref="AM10:AP10"/>
    <mergeCell ref="AQ10:AU10"/>
    <mergeCell ref="AV10:AZ10"/>
    <mergeCell ref="BA10:BD10"/>
    <mergeCell ref="D11:L11"/>
    <mergeCell ref="M11:P11"/>
    <mergeCell ref="Q11:S11"/>
    <mergeCell ref="U11:W11"/>
    <mergeCell ref="Y11:Z11"/>
    <mergeCell ref="AA11:AD11"/>
    <mergeCell ref="AM11:AP11"/>
    <mergeCell ref="AQ11:AU11"/>
    <mergeCell ref="AV11:AZ11"/>
    <mergeCell ref="BA11:BD11"/>
    <mergeCell ref="Q10:S10"/>
    <mergeCell ref="U10:W10"/>
    <mergeCell ref="Y10:Z10"/>
    <mergeCell ref="AA10:AD10"/>
    <mergeCell ref="AE10:AH10"/>
    <mergeCell ref="AM12:AP12"/>
    <mergeCell ref="AQ12:AU12"/>
    <mergeCell ref="AV12:AZ12"/>
    <mergeCell ref="BA12:BD12"/>
    <mergeCell ref="D13:L13"/>
    <mergeCell ref="M13:P13"/>
    <mergeCell ref="Q13:S13"/>
    <mergeCell ref="U13:W13"/>
    <mergeCell ref="Y13:Z13"/>
    <mergeCell ref="AA13:AD13"/>
    <mergeCell ref="D12:L12"/>
    <mergeCell ref="M12:P12"/>
    <mergeCell ref="Q12:S12"/>
    <mergeCell ref="U12:W12"/>
    <mergeCell ref="Y12:Z12"/>
    <mergeCell ref="AA12:AD12"/>
    <mergeCell ref="Q15:S15"/>
    <mergeCell ref="U15:W15"/>
    <mergeCell ref="Y15:Z15"/>
    <mergeCell ref="AM13:AP13"/>
    <mergeCell ref="AQ13:AU13"/>
    <mergeCell ref="AV13:AZ13"/>
    <mergeCell ref="BA13:BD13"/>
    <mergeCell ref="D14:L14"/>
    <mergeCell ref="M14:P14"/>
    <mergeCell ref="Q14:S14"/>
    <mergeCell ref="U14:W14"/>
    <mergeCell ref="Y14:Z14"/>
    <mergeCell ref="AA14:AD14"/>
    <mergeCell ref="AA15:AD15"/>
    <mergeCell ref="AE15:AH15"/>
    <mergeCell ref="AM15:AP15"/>
    <mergeCell ref="AQ15:AU15"/>
    <mergeCell ref="AV15:AZ15"/>
    <mergeCell ref="BA15:BD15"/>
    <mergeCell ref="AE14:AH14"/>
    <mergeCell ref="AM14:AP14"/>
    <mergeCell ref="AQ14:AU14"/>
    <mergeCell ref="AV14:AZ14"/>
    <mergeCell ref="BA14:BD14"/>
    <mergeCell ref="D17:L17"/>
    <mergeCell ref="M17:P17"/>
    <mergeCell ref="Q17:S17"/>
    <mergeCell ref="U17:W17"/>
    <mergeCell ref="Y17:Z17"/>
    <mergeCell ref="D16:L16"/>
    <mergeCell ref="M16:P16"/>
    <mergeCell ref="Q16:S16"/>
    <mergeCell ref="U16:W16"/>
    <mergeCell ref="Y16:Z16"/>
    <mergeCell ref="AA17:AD17"/>
    <mergeCell ref="AE17:AH17"/>
    <mergeCell ref="AM17:AP17"/>
    <mergeCell ref="AQ17:AU17"/>
    <mergeCell ref="AV17:AZ17"/>
    <mergeCell ref="BA17:BD17"/>
    <mergeCell ref="AE16:AH16"/>
    <mergeCell ref="AM16:AP16"/>
    <mergeCell ref="AQ16:AU16"/>
    <mergeCell ref="AV16:AZ16"/>
    <mergeCell ref="BA16:BD16"/>
    <mergeCell ref="AA16:AD16"/>
    <mergeCell ref="D19:L19"/>
    <mergeCell ref="M19:P19"/>
    <mergeCell ref="Q19:S19"/>
    <mergeCell ref="U19:W19"/>
    <mergeCell ref="Y19:Z19"/>
    <mergeCell ref="D18:L18"/>
    <mergeCell ref="M18:P18"/>
    <mergeCell ref="Q18:S18"/>
    <mergeCell ref="U18:W18"/>
    <mergeCell ref="Y18:Z18"/>
    <mergeCell ref="AA19:AD19"/>
    <mergeCell ref="AE19:AH19"/>
    <mergeCell ref="AM19:AP19"/>
    <mergeCell ref="AQ19:AU19"/>
    <mergeCell ref="AV19:AZ19"/>
    <mergeCell ref="BA19:BD19"/>
    <mergeCell ref="AE18:AH18"/>
    <mergeCell ref="AM18:AP18"/>
    <mergeCell ref="AQ18:AU18"/>
    <mergeCell ref="AV18:AZ18"/>
    <mergeCell ref="BA18:BD18"/>
    <mergeCell ref="AA18:AD18"/>
    <mergeCell ref="D21:L21"/>
    <mergeCell ref="M21:P21"/>
    <mergeCell ref="Q21:S21"/>
    <mergeCell ref="U21:W21"/>
    <mergeCell ref="Y21:Z21"/>
    <mergeCell ref="D20:L20"/>
    <mergeCell ref="M20:P20"/>
    <mergeCell ref="Q20:S20"/>
    <mergeCell ref="U20:W20"/>
    <mergeCell ref="Y20:Z20"/>
    <mergeCell ref="AA21:AD21"/>
    <mergeCell ref="AE21:AH21"/>
    <mergeCell ref="AM21:AP21"/>
    <mergeCell ref="AQ21:AU21"/>
    <mergeCell ref="AV21:AZ21"/>
    <mergeCell ref="BA21:BD21"/>
    <mergeCell ref="AE20:AH20"/>
    <mergeCell ref="AM20:AP20"/>
    <mergeCell ref="AQ20:AU20"/>
    <mergeCell ref="AV20:AZ20"/>
    <mergeCell ref="BA20:BD20"/>
    <mergeCell ref="AA20:AD20"/>
    <mergeCell ref="D23:L23"/>
    <mergeCell ref="M23:P23"/>
    <mergeCell ref="Q23:S23"/>
    <mergeCell ref="U23:W23"/>
    <mergeCell ref="Y23:Z23"/>
    <mergeCell ref="D22:L22"/>
    <mergeCell ref="M22:P22"/>
    <mergeCell ref="Q22:S22"/>
    <mergeCell ref="U22:W22"/>
    <mergeCell ref="Y22:Z22"/>
    <mergeCell ref="AA23:AD23"/>
    <mergeCell ref="AE23:AH23"/>
    <mergeCell ref="AM23:AP23"/>
    <mergeCell ref="AQ23:AU23"/>
    <mergeCell ref="AV23:AZ23"/>
    <mergeCell ref="BA23:BD23"/>
    <mergeCell ref="AE22:AH22"/>
    <mergeCell ref="AM22:AP22"/>
    <mergeCell ref="AQ22:AU22"/>
    <mergeCell ref="AV22:AZ22"/>
    <mergeCell ref="BA22:BD22"/>
    <mergeCell ref="AA22:AD22"/>
    <mergeCell ref="D25:L25"/>
    <mergeCell ref="M25:P25"/>
    <mergeCell ref="Q25:S25"/>
    <mergeCell ref="U25:W25"/>
    <mergeCell ref="Y25:Z25"/>
    <mergeCell ref="D24:L24"/>
    <mergeCell ref="M24:P24"/>
    <mergeCell ref="Q24:S24"/>
    <mergeCell ref="U24:W24"/>
    <mergeCell ref="Y24:Z24"/>
    <mergeCell ref="AA25:AD25"/>
    <mergeCell ref="AE25:AH25"/>
    <mergeCell ref="AM25:AP25"/>
    <mergeCell ref="AQ25:AU25"/>
    <mergeCell ref="AV25:AZ25"/>
    <mergeCell ref="BA25:BD25"/>
    <mergeCell ref="AE24:AH24"/>
    <mergeCell ref="AM24:AP24"/>
    <mergeCell ref="AQ24:AU24"/>
    <mergeCell ref="AV24:AZ24"/>
    <mergeCell ref="BA24:BD24"/>
    <mergeCell ref="AA24:AD24"/>
    <mergeCell ref="D27:L27"/>
    <mergeCell ref="M27:P27"/>
    <mergeCell ref="Q27:S27"/>
    <mergeCell ref="U27:W27"/>
    <mergeCell ref="Y27:Z27"/>
    <mergeCell ref="D26:L26"/>
    <mergeCell ref="M26:P26"/>
    <mergeCell ref="Q26:S26"/>
    <mergeCell ref="U26:W26"/>
    <mergeCell ref="Y26:Z26"/>
    <mergeCell ref="AA27:AD27"/>
    <mergeCell ref="AE27:AH27"/>
    <mergeCell ref="AM27:AP27"/>
    <mergeCell ref="AQ27:AU27"/>
    <mergeCell ref="AV27:AZ27"/>
    <mergeCell ref="BA27:BD27"/>
    <mergeCell ref="AE26:AH26"/>
    <mergeCell ref="AM26:AP26"/>
    <mergeCell ref="AQ26:AU26"/>
    <mergeCell ref="AV26:AZ26"/>
    <mergeCell ref="BA26:BD26"/>
    <mergeCell ref="AA26:AD26"/>
    <mergeCell ref="AE28:AH28"/>
    <mergeCell ref="AM28:AP28"/>
    <mergeCell ref="AQ28:AU28"/>
    <mergeCell ref="AV28:AZ28"/>
    <mergeCell ref="BA28:BD28"/>
    <mergeCell ref="C29:L29"/>
    <mergeCell ref="M29:P29"/>
    <mergeCell ref="Q29:T29"/>
    <mergeCell ref="Y29:Z29"/>
    <mergeCell ref="AA29:AD29"/>
    <mergeCell ref="D28:L28"/>
    <mergeCell ref="M28:P28"/>
    <mergeCell ref="Q28:S28"/>
    <mergeCell ref="U28:W28"/>
    <mergeCell ref="Y28:Z28"/>
    <mergeCell ref="AA28:AD28"/>
    <mergeCell ref="AE29:AH29"/>
    <mergeCell ref="AM29:AP29"/>
    <mergeCell ref="AQ29:AU29"/>
    <mergeCell ref="AV29:AZ29"/>
    <mergeCell ref="BA29:BD29"/>
    <mergeCell ref="D30:L30"/>
    <mergeCell ref="M30:P30"/>
    <mergeCell ref="Q30:T30"/>
    <mergeCell ref="Y30:Z30"/>
    <mergeCell ref="AA30:AD30"/>
    <mergeCell ref="AE30:AH30"/>
    <mergeCell ref="AM30:AP30"/>
    <mergeCell ref="AQ30:AU30"/>
    <mergeCell ref="AV30:AZ30"/>
    <mergeCell ref="BA30:BD30"/>
    <mergeCell ref="D31:L31"/>
    <mergeCell ref="M31:P31"/>
    <mergeCell ref="Q31:W31"/>
    <mergeCell ref="Y31:Z31"/>
    <mergeCell ref="AA31:AD31"/>
    <mergeCell ref="AE31:AH31"/>
    <mergeCell ref="AM31:AN40"/>
    <mergeCell ref="AO31:BD31"/>
    <mergeCell ref="D32:L32"/>
    <mergeCell ref="M32:P32"/>
    <mergeCell ref="Q32:W32"/>
    <mergeCell ref="Y32:Z32"/>
    <mergeCell ref="AA32:AD32"/>
    <mergeCell ref="AE32:AH32"/>
    <mergeCell ref="AO32:BD32"/>
    <mergeCell ref="AO33:BD33"/>
    <mergeCell ref="D34:L34"/>
    <mergeCell ref="M34:P34"/>
    <mergeCell ref="Q34:W34"/>
    <mergeCell ref="Y34:Z34"/>
    <mergeCell ref="AA34:AD34"/>
    <mergeCell ref="AE34:AH34"/>
    <mergeCell ref="AO34:BD34"/>
    <mergeCell ref="D33:L33"/>
    <mergeCell ref="M33:P33"/>
    <mergeCell ref="Q33:W33"/>
    <mergeCell ref="Y33:Z33"/>
    <mergeCell ref="AA33:AD33"/>
    <mergeCell ref="AE33:AH33"/>
    <mergeCell ref="AO35:BD35"/>
    <mergeCell ref="D36:L36"/>
    <mergeCell ref="M36:P36"/>
    <mergeCell ref="Q36:W36"/>
    <mergeCell ref="Y36:Z36"/>
    <mergeCell ref="AA36:AD36"/>
    <mergeCell ref="AE36:AH36"/>
    <mergeCell ref="AO36:BD36"/>
    <mergeCell ref="D35:L35"/>
    <mergeCell ref="M35:P35"/>
    <mergeCell ref="Q35:W35"/>
    <mergeCell ref="Y35:Z35"/>
    <mergeCell ref="AA35:AD35"/>
    <mergeCell ref="AE35:AH35"/>
    <mergeCell ref="AO37:BD37"/>
    <mergeCell ref="D38:L38"/>
    <mergeCell ref="M38:P38"/>
    <mergeCell ref="Q38:W38"/>
    <mergeCell ref="Y38:Z38"/>
    <mergeCell ref="AA38:AD38"/>
    <mergeCell ref="AE38:AH38"/>
    <mergeCell ref="AO38:BD38"/>
    <mergeCell ref="D37:L37"/>
    <mergeCell ref="M37:P37"/>
    <mergeCell ref="Q37:W37"/>
    <mergeCell ref="Y37:Z37"/>
    <mergeCell ref="AA37:AD37"/>
    <mergeCell ref="AE37:AH37"/>
    <mergeCell ref="AO39:BD39"/>
    <mergeCell ref="D40:L40"/>
    <mergeCell ref="M40:P40"/>
    <mergeCell ref="Q40:W40"/>
    <mergeCell ref="Y40:Z40"/>
    <mergeCell ref="AA40:AD40"/>
    <mergeCell ref="AE40:AH40"/>
    <mergeCell ref="AO40:BD40"/>
    <mergeCell ref="D39:L39"/>
    <mergeCell ref="M39:P39"/>
    <mergeCell ref="Q39:W39"/>
    <mergeCell ref="Y39:Z39"/>
    <mergeCell ref="AA39:AD39"/>
    <mergeCell ref="AE39:AH39"/>
    <mergeCell ref="M43:P43"/>
    <mergeCell ref="Q43:W43"/>
    <mergeCell ref="Y43:Z43"/>
    <mergeCell ref="AA43:AD43"/>
    <mergeCell ref="AE43:AH43"/>
    <mergeCell ref="AO43:BD43"/>
    <mergeCell ref="AO41:BD41"/>
    <mergeCell ref="D42:L42"/>
    <mergeCell ref="M42:P42"/>
    <mergeCell ref="Q42:W42"/>
    <mergeCell ref="Y42:Z42"/>
    <mergeCell ref="AA42:AD42"/>
    <mergeCell ref="AE42:AH42"/>
    <mergeCell ref="AM42:AN51"/>
    <mergeCell ref="AO42:BD42"/>
    <mergeCell ref="D43:L43"/>
    <mergeCell ref="D41:L41"/>
    <mergeCell ref="M41:P41"/>
    <mergeCell ref="Q41:T41"/>
    <mergeCell ref="Y41:Z41"/>
    <mergeCell ref="AA41:AD41"/>
    <mergeCell ref="AE41:AH41"/>
    <mergeCell ref="AO44:BD44"/>
    <mergeCell ref="D45:L45"/>
    <mergeCell ref="M45:P45"/>
    <mergeCell ref="Q45:W45"/>
    <mergeCell ref="Y45:Z45"/>
    <mergeCell ref="AA45:AD45"/>
    <mergeCell ref="AE45:AH45"/>
    <mergeCell ref="AO45:BD45"/>
    <mergeCell ref="D44:L44"/>
    <mergeCell ref="M44:P44"/>
    <mergeCell ref="Q44:W44"/>
    <mergeCell ref="Y44:Z44"/>
    <mergeCell ref="AA44:AD44"/>
    <mergeCell ref="AE44:AH44"/>
    <mergeCell ref="AO46:BD46"/>
    <mergeCell ref="D47:L47"/>
    <mergeCell ref="M47:P47"/>
    <mergeCell ref="Q47:W47"/>
    <mergeCell ref="Y47:Z47"/>
    <mergeCell ref="AA47:AD47"/>
    <mergeCell ref="AE47:AH47"/>
    <mergeCell ref="AO47:BD47"/>
    <mergeCell ref="D46:L46"/>
    <mergeCell ref="M46:P46"/>
    <mergeCell ref="Q46:W46"/>
    <mergeCell ref="Y46:Z46"/>
    <mergeCell ref="AA46:AD46"/>
    <mergeCell ref="AE46:AH46"/>
    <mergeCell ref="AO48:BD48"/>
    <mergeCell ref="D49:L49"/>
    <mergeCell ref="M49:P49"/>
    <mergeCell ref="Q49:W49"/>
    <mergeCell ref="Y49:Z49"/>
    <mergeCell ref="AA49:AD49"/>
    <mergeCell ref="AE49:AH49"/>
    <mergeCell ref="AO49:BD49"/>
    <mergeCell ref="D48:L48"/>
    <mergeCell ref="M48:P48"/>
    <mergeCell ref="Q48:W48"/>
    <mergeCell ref="Y48:Z48"/>
    <mergeCell ref="AA48:AD48"/>
    <mergeCell ref="AE48:AH48"/>
    <mergeCell ref="AO50:BD50"/>
    <mergeCell ref="D51:L51"/>
    <mergeCell ref="M51:P51"/>
    <mergeCell ref="Q51:W51"/>
    <mergeCell ref="Y51:Z51"/>
    <mergeCell ref="AA51:AD51"/>
    <mergeCell ref="AE51:AH51"/>
    <mergeCell ref="AO51:BD51"/>
    <mergeCell ref="D50:L50"/>
    <mergeCell ref="M50:P50"/>
    <mergeCell ref="Q50:W50"/>
    <mergeCell ref="Y50:Z50"/>
    <mergeCell ref="AA50:AD50"/>
    <mergeCell ref="AE50:AH50"/>
    <mergeCell ref="AM52:AP52"/>
    <mergeCell ref="AQ52:AU52"/>
    <mergeCell ref="AV52:AZ52"/>
    <mergeCell ref="BA52:BD52"/>
    <mergeCell ref="D53:L53"/>
    <mergeCell ref="M53:P53"/>
    <mergeCell ref="Q53:Z53"/>
    <mergeCell ref="AA53:AD53"/>
    <mergeCell ref="AE53:AH53"/>
    <mergeCell ref="AM53:AP53"/>
    <mergeCell ref="C52:L52"/>
    <mergeCell ref="M52:P52"/>
    <mergeCell ref="Q52:T52"/>
    <mergeCell ref="Y52:Z52"/>
    <mergeCell ref="AA52:AD52"/>
    <mergeCell ref="AE52:AH52"/>
    <mergeCell ref="AQ53:AU53"/>
    <mergeCell ref="AV53:AZ53"/>
    <mergeCell ref="BA53:BD53"/>
    <mergeCell ref="D54:L54"/>
    <mergeCell ref="M54:P54"/>
    <mergeCell ref="Q54:Z54"/>
    <mergeCell ref="AA54:AD54"/>
    <mergeCell ref="AE54:AH54"/>
    <mergeCell ref="AM54:AM59"/>
    <mergeCell ref="AN54:AT54"/>
    <mergeCell ref="AV55:AY55"/>
    <mergeCell ref="BA55:BD55"/>
    <mergeCell ref="D56:L56"/>
    <mergeCell ref="M56:P56"/>
    <mergeCell ref="Q56:Z56"/>
    <mergeCell ref="AA56:AD56"/>
    <mergeCell ref="AE56:AH56"/>
    <mergeCell ref="AN56:AT56"/>
    <mergeCell ref="AV56:AY56"/>
    <mergeCell ref="BA56:BD56"/>
    <mergeCell ref="AU54:AU59"/>
    <mergeCell ref="AV54:AY54"/>
    <mergeCell ref="AZ54:AZ59"/>
    <mergeCell ref="BA54:BD54"/>
    <mergeCell ref="D55:L55"/>
    <mergeCell ref="M55:P55"/>
    <mergeCell ref="Q55:Z55"/>
    <mergeCell ref="AA55:AD55"/>
    <mergeCell ref="AE55:AH55"/>
    <mergeCell ref="AN55:AT55"/>
    <mergeCell ref="AV57:AY57"/>
    <mergeCell ref="BA57:BD57"/>
    <mergeCell ref="D58:L58"/>
    <mergeCell ref="M58:P58"/>
    <mergeCell ref="Q58:Z58"/>
    <mergeCell ref="AA58:AD58"/>
    <mergeCell ref="AE58:AH58"/>
    <mergeCell ref="AN58:AT58"/>
    <mergeCell ref="AV58:AY58"/>
    <mergeCell ref="BA58:BD58"/>
    <mergeCell ref="D57:L57"/>
    <mergeCell ref="M57:P57"/>
    <mergeCell ref="Q57:Z57"/>
    <mergeCell ref="AA57:AD57"/>
    <mergeCell ref="AE57:AH57"/>
    <mergeCell ref="AN57:AT57"/>
    <mergeCell ref="AV59:AY59"/>
    <mergeCell ref="BA59:BD59"/>
    <mergeCell ref="D60:L60"/>
    <mergeCell ref="M60:P60"/>
    <mergeCell ref="Q60:Z60"/>
    <mergeCell ref="AA60:AD60"/>
    <mergeCell ref="AE60:AH60"/>
    <mergeCell ref="D59:L59"/>
    <mergeCell ref="M59:P59"/>
    <mergeCell ref="Q59:Z59"/>
    <mergeCell ref="AA59:AD59"/>
    <mergeCell ref="AE59:AH59"/>
    <mergeCell ref="AN59:AT59"/>
    <mergeCell ref="AN61:AQ61"/>
    <mergeCell ref="AR61:AR64"/>
    <mergeCell ref="AS61:AV61"/>
    <mergeCell ref="D62:L62"/>
    <mergeCell ref="M62:P62"/>
    <mergeCell ref="Q62:Z62"/>
    <mergeCell ref="AA62:AD62"/>
    <mergeCell ref="AE62:AH62"/>
    <mergeCell ref="AN62:AQ62"/>
    <mergeCell ref="AS62:AV62"/>
    <mergeCell ref="D61:L61"/>
    <mergeCell ref="M61:P61"/>
    <mergeCell ref="Q61:Z61"/>
    <mergeCell ref="AA61:AD61"/>
    <mergeCell ref="AE61:AH61"/>
    <mergeCell ref="AM61:AM64"/>
    <mergeCell ref="D63:L63"/>
    <mergeCell ref="M63:P63"/>
    <mergeCell ref="Q63:Z63"/>
    <mergeCell ref="AA63:AD63"/>
    <mergeCell ref="AE63:AH63"/>
    <mergeCell ref="AN63:AQ63"/>
    <mergeCell ref="AS63:AV63"/>
    <mergeCell ref="D64:L64"/>
    <mergeCell ref="M64:P64"/>
    <mergeCell ref="Q64:Z64"/>
    <mergeCell ref="AA64:AD64"/>
    <mergeCell ref="AE64:AH64"/>
    <mergeCell ref="AN64:AQ64"/>
    <mergeCell ref="AS64:AV64"/>
    <mergeCell ref="D65:L65"/>
    <mergeCell ref="M65:P65"/>
    <mergeCell ref="Q65:Z65"/>
    <mergeCell ref="AA65:AD65"/>
    <mergeCell ref="AE65:AH65"/>
    <mergeCell ref="C78:L78"/>
    <mergeCell ref="M78:BA78"/>
    <mergeCell ref="AI66:AL66"/>
    <mergeCell ref="AM66:BD66"/>
    <mergeCell ref="X68:AA68"/>
    <mergeCell ref="AB68:AC68"/>
    <mergeCell ref="AF68:AI68"/>
    <mergeCell ref="AJ68:AK68"/>
    <mergeCell ref="AN68:AX68"/>
    <mergeCell ref="AY68:AZ68"/>
    <mergeCell ref="C66:L66"/>
    <mergeCell ref="M66:P66"/>
    <mergeCell ref="Q66:Z66"/>
    <mergeCell ref="AA66:AD66"/>
    <mergeCell ref="AE66:AH66"/>
    <mergeCell ref="AF69:AX69"/>
    <mergeCell ref="AY69:AZ69"/>
    <mergeCell ref="C71:BB71"/>
    <mergeCell ref="C77:L77"/>
    <mergeCell ref="M77:BA77"/>
    <mergeCell ref="C82:W82"/>
    <mergeCell ref="X82:AR82"/>
    <mergeCell ref="AS82:BA82"/>
    <mergeCell ref="C83:P83"/>
    <mergeCell ref="Q83:W83"/>
    <mergeCell ref="X83:AK83"/>
    <mergeCell ref="AL83:AR83"/>
    <mergeCell ref="AS83:BA91"/>
    <mergeCell ref="C84:C87"/>
    <mergeCell ref="D84:P84"/>
    <mergeCell ref="D86:P86"/>
    <mergeCell ref="Q86:W86"/>
    <mergeCell ref="X86:AK86"/>
    <mergeCell ref="AL86:AR86"/>
    <mergeCell ref="D87:P87"/>
    <mergeCell ref="Q87:W87"/>
    <mergeCell ref="X87:AK87"/>
    <mergeCell ref="AL87:AR87"/>
    <mergeCell ref="Q84:W84"/>
    <mergeCell ref="X84:AK84"/>
    <mergeCell ref="AL84:AR84"/>
    <mergeCell ref="D85:P85"/>
    <mergeCell ref="Q85:W85"/>
    <mergeCell ref="X85:AK85"/>
    <mergeCell ref="AL85:AR85"/>
    <mergeCell ref="C92:P92"/>
    <mergeCell ref="Q92:W92"/>
    <mergeCell ref="X92:AK92"/>
    <mergeCell ref="AL92:AR92"/>
    <mergeCell ref="AS92:BA92"/>
    <mergeCell ref="C96:J96"/>
    <mergeCell ref="K96:BA96"/>
    <mergeCell ref="Q90:W90"/>
    <mergeCell ref="X90:AK90"/>
    <mergeCell ref="AL90:AR90"/>
    <mergeCell ref="Q91:W91"/>
    <mergeCell ref="X91:AK91"/>
    <mergeCell ref="AL91:AR91"/>
    <mergeCell ref="C88:C91"/>
    <mergeCell ref="D88:P88"/>
    <mergeCell ref="Q88:W88"/>
    <mergeCell ref="X88:AK88"/>
    <mergeCell ref="AL88:AR88"/>
    <mergeCell ref="D89:P89"/>
    <mergeCell ref="Q89:W89"/>
    <mergeCell ref="X89:AK89"/>
    <mergeCell ref="AL89:AR89"/>
    <mergeCell ref="D90:P90"/>
    <mergeCell ref="C97:J97"/>
    <mergeCell ref="L97:BA97"/>
    <mergeCell ref="C98:J98"/>
    <mergeCell ref="K98:R98"/>
    <mergeCell ref="S98:W98"/>
    <mergeCell ref="X98:AB98"/>
    <mergeCell ref="AC98:AJ98"/>
    <mergeCell ref="AK98:AO98"/>
    <mergeCell ref="AP98:AT98"/>
    <mergeCell ref="AU98:BA98"/>
    <mergeCell ref="AP99:AT99"/>
    <mergeCell ref="AU99:BA99"/>
    <mergeCell ref="C100:J100"/>
    <mergeCell ref="K100:R100"/>
    <mergeCell ref="S100:W100"/>
    <mergeCell ref="X100:AB100"/>
    <mergeCell ref="AC100:AJ100"/>
    <mergeCell ref="AK100:AO100"/>
    <mergeCell ref="AP100:AT100"/>
    <mergeCell ref="AU100:BA100"/>
    <mergeCell ref="C99:J99"/>
    <mergeCell ref="K99:R99"/>
    <mergeCell ref="S99:W99"/>
    <mergeCell ref="X99:AB99"/>
    <mergeCell ref="AC99:AJ99"/>
    <mergeCell ref="AK99:AO99"/>
  </mergeCells>
  <phoneticPr fontId="7"/>
  <printOptions horizontalCentered="1"/>
  <pageMargins left="0.70866141732283472" right="0.70866141732283472" top="0.74803149606299213" bottom="0.74803149606299213" header="0.31496062992125984" footer="0.31496062992125984"/>
  <pageSetup paperSize="9" scale="37"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AI48"/>
  <sheetViews>
    <sheetView showZeros="0" view="pageBreakPreview" zoomScaleSheetLayoutView="100" workbookViewId="0"/>
  </sheetViews>
  <sheetFormatPr defaultColWidth="2.42578125" defaultRowHeight="18.75" customHeight="1"/>
  <cols>
    <col min="1" max="16384" width="2.42578125" style="15"/>
  </cols>
  <sheetData>
    <row r="1" spans="1:35" ht="18.75" customHeight="1">
      <c r="A1" s="20"/>
      <c r="B1" s="20"/>
      <c r="C1" s="20"/>
      <c r="D1" s="20"/>
      <c r="E1" s="20"/>
      <c r="F1" s="20"/>
      <c r="G1" s="20"/>
      <c r="H1" s="20"/>
      <c r="I1" s="20"/>
      <c r="J1" s="20"/>
      <c r="K1" s="20"/>
      <c r="L1" s="20"/>
      <c r="M1" s="20"/>
      <c r="N1" s="20"/>
      <c r="O1" s="20"/>
      <c r="P1" s="20"/>
      <c r="Q1" s="20"/>
      <c r="R1" s="20"/>
      <c r="S1" s="20"/>
      <c r="T1" s="20"/>
      <c r="U1" s="20"/>
      <c r="V1" s="20"/>
      <c r="W1" s="20"/>
      <c r="X1" s="20"/>
      <c r="Y1" s="20"/>
      <c r="Z1" s="685"/>
      <c r="AA1" s="685"/>
      <c r="AB1" s="685"/>
      <c r="AC1" s="685"/>
      <c r="AD1" s="685"/>
      <c r="AE1" s="685"/>
      <c r="AF1" s="685"/>
      <c r="AG1" s="685"/>
      <c r="AH1" s="685"/>
      <c r="AI1" s="20"/>
    </row>
    <row r="2" spans="1:35" ht="18.75" customHeight="1">
      <c r="X2" s="9"/>
      <c r="Y2" s="9"/>
      <c r="Z2" s="686" t="s">
        <v>289</v>
      </c>
      <c r="AA2" s="686"/>
      <c r="AB2" s="686"/>
      <c r="AC2" s="686"/>
      <c r="AD2" s="686"/>
      <c r="AE2" s="686"/>
      <c r="AF2" s="686"/>
      <c r="AG2" s="686"/>
      <c r="AH2" s="686"/>
    </row>
    <row r="3" spans="1:35" ht="18.75" customHeight="1">
      <c r="X3" s="9"/>
      <c r="Y3" s="9"/>
      <c r="Z3" s="9"/>
      <c r="AA3" s="46"/>
      <c r="AB3" s="46"/>
      <c r="AC3" s="46"/>
      <c r="AD3" s="46"/>
      <c r="AE3" s="46"/>
      <c r="AF3" s="46"/>
      <c r="AG3" s="46"/>
      <c r="AH3" s="46"/>
    </row>
    <row r="4" spans="1:35" ht="18.75" customHeight="1">
      <c r="X4" s="9"/>
      <c r="Y4" s="9"/>
      <c r="Z4" s="9"/>
      <c r="AA4" s="9"/>
      <c r="AB4" s="9"/>
      <c r="AC4" s="9"/>
      <c r="AD4" s="9"/>
      <c r="AE4" s="9"/>
      <c r="AF4" s="9"/>
      <c r="AG4" s="9"/>
    </row>
    <row r="5" spans="1:35" ht="18.75" customHeight="1">
      <c r="A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row>
    <row r="6" spans="1:35" ht="18.75" customHeight="1">
      <c r="A6" s="24"/>
      <c r="C6" s="137" t="s">
        <v>290</v>
      </c>
      <c r="D6" s="137"/>
      <c r="E6" s="137"/>
      <c r="F6" s="137"/>
      <c r="G6" s="137"/>
      <c r="H6" s="137"/>
      <c r="I6" s="137"/>
      <c r="J6" s="137"/>
      <c r="K6" s="137"/>
      <c r="L6" s="137"/>
      <c r="M6" s="137"/>
      <c r="N6" s="137"/>
      <c r="O6" s="137"/>
      <c r="P6" s="137"/>
      <c r="Q6" s="137"/>
    </row>
    <row r="9" spans="1:35" ht="18.75" customHeight="1">
      <c r="A9" s="24"/>
    </row>
    <row r="10" spans="1:35" ht="18.75" customHeight="1">
      <c r="R10" s="137" t="s">
        <v>291</v>
      </c>
      <c r="S10" s="137"/>
      <c r="T10" s="137"/>
      <c r="U10" s="209">
        <f>交付申請書!U11</f>
        <v>0</v>
      </c>
      <c r="V10" s="209"/>
      <c r="W10" s="209"/>
      <c r="X10" s="209"/>
      <c r="Y10" s="209"/>
      <c r="Z10" s="209"/>
      <c r="AA10" s="209"/>
      <c r="AB10" s="209"/>
      <c r="AC10" s="209"/>
      <c r="AD10" s="209"/>
      <c r="AE10" s="209"/>
      <c r="AF10" s="209"/>
      <c r="AG10" s="209"/>
      <c r="AH10" s="209"/>
    </row>
    <row r="11" spans="1:35" ht="18.75" customHeight="1">
      <c r="A11" s="24"/>
      <c r="U11" s="415">
        <f>交付申請書!U12</f>
        <v>0</v>
      </c>
      <c r="V11" s="415"/>
      <c r="W11" s="415"/>
      <c r="X11" s="415"/>
      <c r="Y11" s="415"/>
      <c r="Z11" s="415"/>
      <c r="AA11" s="415"/>
      <c r="AB11" s="415"/>
      <c r="AC11" s="415"/>
      <c r="AD11" s="415"/>
      <c r="AE11" s="415"/>
      <c r="AF11" s="415"/>
      <c r="AG11" s="415"/>
      <c r="AH11" s="415"/>
    </row>
    <row r="12" spans="1:35" ht="18.75" customHeight="1">
      <c r="A12" s="24"/>
      <c r="U12" s="415"/>
      <c r="V12" s="415"/>
      <c r="W12" s="415"/>
      <c r="X12" s="415"/>
      <c r="Y12" s="415"/>
      <c r="Z12" s="415"/>
      <c r="AA12" s="415"/>
      <c r="AB12" s="415"/>
      <c r="AC12" s="415"/>
      <c r="AD12" s="415"/>
      <c r="AE12" s="415"/>
      <c r="AF12" s="415"/>
      <c r="AG12" s="415"/>
      <c r="AH12" s="415"/>
    </row>
    <row r="13" spans="1:35" ht="18.75" customHeight="1">
      <c r="A13" s="24"/>
      <c r="U13" s="209">
        <f>交付申請書!U14</f>
        <v>0</v>
      </c>
      <c r="V13" s="209"/>
      <c r="W13" s="209"/>
      <c r="X13" s="209"/>
      <c r="Y13" s="209"/>
      <c r="Z13" s="209"/>
      <c r="AA13" s="209"/>
      <c r="AB13" s="209"/>
      <c r="AC13" s="209"/>
      <c r="AD13" s="209"/>
      <c r="AE13" s="209"/>
      <c r="AF13" s="3"/>
      <c r="AG13" s="3"/>
      <c r="AH13" s="3"/>
    </row>
    <row r="14" spans="1:35" ht="18.75" customHeight="1">
      <c r="A14" s="24"/>
      <c r="U14" s="9"/>
      <c r="V14" s="9"/>
      <c r="W14" s="9"/>
      <c r="X14" s="9"/>
      <c r="Y14" s="9"/>
      <c r="Z14" s="9"/>
      <c r="AA14" s="9"/>
      <c r="AB14" s="9"/>
      <c r="AC14" s="9"/>
      <c r="AD14" s="9"/>
    </row>
    <row r="15" spans="1:35" ht="18.75" customHeight="1">
      <c r="A15" s="24"/>
      <c r="U15" s="9"/>
      <c r="V15" s="9"/>
      <c r="W15" s="9"/>
      <c r="X15" s="9"/>
      <c r="Y15" s="9"/>
      <c r="Z15" s="9"/>
      <c r="AA15" s="9"/>
      <c r="AB15" s="9"/>
      <c r="AC15" s="9"/>
      <c r="AD15" s="9"/>
    </row>
    <row r="16" spans="1:35" ht="18.75" customHeight="1">
      <c r="C16" s="687" t="s">
        <v>292</v>
      </c>
      <c r="D16" s="687"/>
      <c r="E16" s="687"/>
      <c r="F16" s="687"/>
      <c r="G16" s="687"/>
      <c r="H16" s="687"/>
      <c r="I16" s="687"/>
      <c r="J16" s="687"/>
      <c r="K16" s="687"/>
      <c r="L16" s="687"/>
      <c r="M16" s="687"/>
      <c r="N16" s="687"/>
      <c r="O16" s="687"/>
      <c r="P16" s="687"/>
      <c r="Q16" s="687"/>
      <c r="R16" s="687"/>
      <c r="S16" s="687"/>
      <c r="T16" s="687"/>
      <c r="U16" s="687"/>
      <c r="V16" s="687"/>
      <c r="W16" s="687"/>
      <c r="X16" s="687"/>
      <c r="Y16" s="687"/>
      <c r="Z16" s="687"/>
      <c r="AA16" s="687"/>
      <c r="AB16" s="687"/>
      <c r="AC16" s="687"/>
      <c r="AD16" s="687"/>
      <c r="AE16" s="687"/>
      <c r="AF16" s="687"/>
      <c r="AG16" s="687"/>
    </row>
    <row r="17" spans="1:34" ht="18.75" customHeight="1">
      <c r="A17" s="24"/>
    </row>
    <row r="18" spans="1:34" ht="18.75" customHeight="1">
      <c r="A18" s="24"/>
    </row>
    <row r="19" spans="1:34" ht="17.25" customHeight="1">
      <c r="A19" s="24"/>
      <c r="B19" s="684" t="s">
        <v>293</v>
      </c>
      <c r="C19" s="684"/>
      <c r="D19" s="684"/>
      <c r="E19" s="684"/>
      <c r="F19" s="684"/>
      <c r="G19" s="684"/>
      <c r="H19" s="684"/>
      <c r="I19" s="684"/>
      <c r="J19" s="684"/>
      <c r="K19" s="684"/>
      <c r="L19" s="684"/>
      <c r="M19" s="684"/>
      <c r="N19" s="684"/>
      <c r="O19" s="684"/>
      <c r="P19" s="684"/>
      <c r="Q19" s="684"/>
      <c r="R19" s="684"/>
      <c r="S19" s="684"/>
      <c r="T19" s="684"/>
      <c r="U19" s="684"/>
      <c r="V19" s="684"/>
      <c r="W19" s="684"/>
      <c r="X19" s="684"/>
      <c r="Y19" s="684"/>
      <c r="Z19" s="684"/>
      <c r="AA19" s="684"/>
      <c r="AB19" s="684"/>
      <c r="AC19" s="684"/>
      <c r="AD19" s="684"/>
      <c r="AE19" s="684"/>
      <c r="AF19" s="684"/>
      <c r="AG19" s="684"/>
      <c r="AH19" s="684"/>
    </row>
    <row r="20" spans="1:34" ht="17.25" customHeight="1">
      <c r="B20" s="684"/>
      <c r="C20" s="684"/>
      <c r="D20" s="684"/>
      <c r="E20" s="684"/>
      <c r="F20" s="684"/>
      <c r="G20" s="684"/>
      <c r="H20" s="684"/>
      <c r="I20" s="684"/>
      <c r="J20" s="684"/>
      <c r="K20" s="684"/>
      <c r="L20" s="684"/>
      <c r="M20" s="684"/>
      <c r="N20" s="684"/>
      <c r="O20" s="684"/>
      <c r="P20" s="684"/>
      <c r="Q20" s="684"/>
      <c r="R20" s="684"/>
      <c r="S20" s="684"/>
      <c r="T20" s="684"/>
      <c r="U20" s="684"/>
      <c r="V20" s="684"/>
      <c r="W20" s="684"/>
      <c r="X20" s="684"/>
      <c r="Y20" s="684"/>
      <c r="Z20" s="684"/>
      <c r="AA20" s="684"/>
      <c r="AB20" s="684"/>
      <c r="AC20" s="684"/>
      <c r="AD20" s="684"/>
      <c r="AE20" s="684"/>
      <c r="AF20" s="684"/>
      <c r="AG20" s="684"/>
      <c r="AH20" s="684"/>
    </row>
    <row r="21" spans="1:34" ht="18.75" customHeight="1">
      <c r="B21" s="684"/>
      <c r="C21" s="684"/>
      <c r="D21" s="684"/>
      <c r="E21" s="684"/>
      <c r="F21" s="684"/>
      <c r="G21" s="684"/>
      <c r="H21" s="684"/>
      <c r="I21" s="684"/>
      <c r="J21" s="684"/>
      <c r="K21" s="684"/>
      <c r="L21" s="684"/>
      <c r="M21" s="684"/>
      <c r="N21" s="684"/>
      <c r="O21" s="684"/>
      <c r="P21" s="684"/>
      <c r="Q21" s="684"/>
      <c r="R21" s="684"/>
      <c r="S21" s="684"/>
      <c r="T21" s="684"/>
      <c r="U21" s="684"/>
      <c r="V21" s="684"/>
      <c r="W21" s="684"/>
      <c r="X21" s="684"/>
      <c r="Y21" s="684"/>
      <c r="Z21" s="684"/>
      <c r="AA21" s="684"/>
      <c r="AB21" s="684"/>
      <c r="AC21" s="684"/>
      <c r="AD21" s="684"/>
      <c r="AE21" s="684"/>
      <c r="AF21" s="684"/>
      <c r="AG21" s="684"/>
      <c r="AH21" s="684"/>
    </row>
    <row r="22" spans="1:34" ht="18.75" customHeight="1">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row>
    <row r="23" spans="1:34" ht="18.75" customHeight="1">
      <c r="C23" s="197" t="s">
        <v>294</v>
      </c>
      <c r="D23" s="197"/>
      <c r="E23" s="197"/>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row>
    <row r="24" spans="1:34" ht="18.75" customHeight="1">
      <c r="A24" s="24"/>
    </row>
    <row r="25" spans="1:34" ht="18.75" customHeight="1">
      <c r="C25" s="172" t="s">
        <v>295</v>
      </c>
      <c r="D25" s="172"/>
      <c r="E25" s="172"/>
      <c r="F25" s="172"/>
      <c r="G25" s="172"/>
      <c r="H25" s="172"/>
      <c r="I25" s="172"/>
      <c r="J25" s="172"/>
      <c r="K25" s="172"/>
      <c r="L25" s="172"/>
      <c r="M25" s="1"/>
      <c r="N25" s="421" t="s">
        <v>195</v>
      </c>
      <c r="O25" s="421"/>
      <c r="P25" s="421"/>
      <c r="Q25" s="681">
        <f>'別紙 (2)'!AA66</f>
        <v>0</v>
      </c>
      <c r="R25" s="681"/>
      <c r="S25" s="681"/>
      <c r="T25" s="681"/>
      <c r="U25" s="681"/>
      <c r="V25" s="681"/>
      <c r="W25" s="681"/>
      <c r="X25" s="681"/>
      <c r="Y25" s="49"/>
      <c r="Z25" s="49"/>
      <c r="AA25" s="49"/>
      <c r="AB25" s="49"/>
      <c r="AC25" s="49"/>
      <c r="AD25" s="49"/>
      <c r="AE25" s="49"/>
      <c r="AF25" s="49"/>
      <c r="AG25" s="49"/>
      <c r="AH25" s="1"/>
    </row>
    <row r="26" spans="1:34" ht="18.75" customHeight="1">
      <c r="C26" s="14"/>
      <c r="D26" s="14"/>
      <c r="E26" s="14"/>
      <c r="F26" s="14"/>
      <c r="G26" s="14"/>
      <c r="H26" s="14"/>
      <c r="I26" s="14"/>
      <c r="J26" s="14"/>
      <c r="K26" s="14"/>
      <c r="L26" s="14"/>
      <c r="M26" s="1"/>
      <c r="N26" s="8"/>
      <c r="O26" s="682"/>
      <c r="P26" s="683"/>
      <c r="Q26" s="683"/>
      <c r="R26" s="683"/>
      <c r="S26" s="683"/>
      <c r="T26" s="683"/>
      <c r="U26" s="683"/>
      <c r="V26" s="683"/>
      <c r="W26" s="683"/>
      <c r="X26" s="683"/>
      <c r="Y26" s="683"/>
      <c r="Z26" s="683"/>
      <c r="AA26" s="683"/>
      <c r="AB26" s="683"/>
      <c r="AC26" s="683"/>
      <c r="AD26" s="683"/>
      <c r="AE26" s="683"/>
      <c r="AF26" s="683"/>
      <c r="AG26" s="683"/>
      <c r="AH26" s="1"/>
    </row>
    <row r="27" spans="1:34" ht="18.75" customHeight="1">
      <c r="C27" s="14"/>
      <c r="D27" s="14"/>
      <c r="E27" s="14"/>
      <c r="F27" s="14"/>
      <c r="G27" s="14"/>
      <c r="H27" s="14"/>
      <c r="I27" s="14"/>
      <c r="J27" s="14"/>
      <c r="K27" s="14"/>
      <c r="L27" s="14"/>
      <c r="M27" s="1"/>
      <c r="N27" s="398" t="s">
        <v>9</v>
      </c>
      <c r="O27" s="398"/>
      <c r="P27" s="398"/>
      <c r="Q27" s="209">
        <f>入力シート!AG4</f>
        <v>0</v>
      </c>
      <c r="R27" s="209"/>
      <c r="S27" s="209"/>
      <c r="T27" s="209"/>
      <c r="U27" s="209"/>
      <c r="V27" s="209"/>
      <c r="W27" s="209"/>
      <c r="X27" s="209"/>
      <c r="Y27" s="209"/>
      <c r="Z27" s="209"/>
      <c r="AA27" s="209"/>
      <c r="AB27" s="209"/>
      <c r="AC27" s="209"/>
      <c r="AD27" s="209"/>
      <c r="AE27" s="209"/>
      <c r="AF27" s="209"/>
      <c r="AG27" s="209"/>
      <c r="AH27" s="1"/>
    </row>
    <row r="28" spans="1:34" ht="18.75" customHeight="1">
      <c r="C28" s="172" t="s">
        <v>296</v>
      </c>
      <c r="D28" s="172"/>
      <c r="E28" s="172"/>
      <c r="F28" s="172"/>
      <c r="G28" s="172"/>
      <c r="H28" s="172"/>
      <c r="I28" s="172"/>
      <c r="J28" s="172"/>
      <c r="K28" s="172"/>
      <c r="L28" s="172"/>
      <c r="M28" s="1"/>
      <c r="N28" s="398" t="s">
        <v>297</v>
      </c>
      <c r="O28" s="398"/>
      <c r="P28" s="398"/>
      <c r="Q28" s="209">
        <f>入力シート!AG3</f>
        <v>0</v>
      </c>
      <c r="R28" s="209"/>
      <c r="S28" s="209"/>
      <c r="T28" s="209"/>
      <c r="U28" s="209"/>
      <c r="V28" s="209"/>
      <c r="W28" s="209"/>
      <c r="X28" s="209"/>
      <c r="Y28" s="209"/>
      <c r="Z28" s="209"/>
      <c r="AA28" s="209"/>
      <c r="AB28" s="209"/>
      <c r="AC28" s="209"/>
      <c r="AD28" s="209"/>
      <c r="AE28" s="209"/>
      <c r="AF28" s="209"/>
      <c r="AG28" s="209"/>
      <c r="AH28" s="1"/>
    </row>
    <row r="29" spans="1:34" ht="18.75" customHeight="1">
      <c r="C29" s="14"/>
      <c r="D29" s="14"/>
      <c r="E29" s="14"/>
      <c r="F29" s="14"/>
      <c r="G29" s="14"/>
      <c r="H29" s="14"/>
      <c r="I29" s="14"/>
      <c r="J29" s="14"/>
      <c r="K29" s="14"/>
      <c r="L29" s="14"/>
      <c r="M29" s="1"/>
      <c r="N29" s="8"/>
      <c r="O29" s="8"/>
      <c r="P29" s="8"/>
      <c r="Q29" s="8"/>
      <c r="R29" s="8"/>
      <c r="S29" s="8"/>
      <c r="T29" s="8"/>
      <c r="U29" s="8"/>
      <c r="V29" s="8"/>
      <c r="W29" s="8"/>
      <c r="X29" s="8"/>
      <c r="Y29" s="8"/>
      <c r="Z29" s="8"/>
      <c r="AA29" s="8"/>
      <c r="AB29" s="8"/>
      <c r="AC29" s="8"/>
      <c r="AD29" s="8"/>
      <c r="AE29" s="8"/>
      <c r="AF29" s="8"/>
      <c r="AG29" s="8"/>
      <c r="AH29" s="1"/>
    </row>
    <row r="30" spans="1:34" ht="18.75" customHeight="1">
      <c r="C30" s="1"/>
      <c r="D30" s="1"/>
      <c r="E30" s="1"/>
      <c r="F30" s="1"/>
      <c r="G30" s="1"/>
      <c r="H30" s="1"/>
      <c r="I30" s="1"/>
      <c r="J30" s="1"/>
      <c r="K30" s="1"/>
      <c r="L30" s="1"/>
      <c r="M30" s="1"/>
      <c r="N30" s="398" t="s">
        <v>9</v>
      </c>
      <c r="O30" s="398"/>
      <c r="P30" s="398"/>
      <c r="Q30" s="209">
        <f>入力シート!AG6</f>
        <v>0</v>
      </c>
      <c r="R30" s="209"/>
      <c r="S30" s="209"/>
      <c r="T30" s="209"/>
      <c r="U30" s="209"/>
      <c r="V30" s="209"/>
      <c r="W30" s="209"/>
      <c r="X30" s="209"/>
      <c r="Y30" s="209"/>
      <c r="Z30" s="209"/>
      <c r="AA30" s="209"/>
      <c r="AB30" s="209"/>
      <c r="AC30" s="209"/>
      <c r="AD30" s="209"/>
      <c r="AE30" s="209"/>
      <c r="AF30" s="209"/>
      <c r="AG30" s="209"/>
      <c r="AH30" s="1"/>
    </row>
    <row r="31" spans="1:34" ht="18.75" customHeight="1">
      <c r="C31" s="172" t="s">
        <v>298</v>
      </c>
      <c r="D31" s="172"/>
      <c r="E31" s="172"/>
      <c r="F31" s="172"/>
      <c r="G31" s="172"/>
      <c r="H31" s="172"/>
      <c r="I31" s="172"/>
      <c r="J31" s="172"/>
      <c r="K31" s="172"/>
      <c r="L31" s="172"/>
      <c r="M31" s="1"/>
      <c r="N31" s="398" t="s">
        <v>299</v>
      </c>
      <c r="O31" s="398"/>
      <c r="P31" s="398"/>
      <c r="Q31" s="209">
        <f>入力シート!AG5</f>
        <v>0</v>
      </c>
      <c r="R31" s="209"/>
      <c r="S31" s="209"/>
      <c r="T31" s="209"/>
      <c r="U31" s="209"/>
      <c r="V31" s="209"/>
      <c r="W31" s="209"/>
      <c r="X31" s="209"/>
      <c r="Y31" s="209"/>
      <c r="Z31" s="209"/>
      <c r="AA31" s="209"/>
      <c r="AB31" s="209"/>
      <c r="AC31" s="209"/>
      <c r="AD31" s="209"/>
      <c r="AE31" s="209"/>
      <c r="AF31" s="209"/>
      <c r="AG31" s="209"/>
      <c r="AH31" s="1"/>
    </row>
    <row r="32" spans="1:34" ht="18.75" customHeight="1">
      <c r="C32" s="8"/>
      <c r="D32" s="8"/>
      <c r="E32" s="8"/>
      <c r="F32" s="8"/>
      <c r="G32" s="8"/>
      <c r="H32" s="8"/>
      <c r="I32" s="8"/>
      <c r="J32" s="8"/>
      <c r="K32" s="8"/>
      <c r="L32" s="8"/>
      <c r="M32" s="1"/>
      <c r="N32" s="8"/>
      <c r="O32" s="8"/>
      <c r="P32" s="8"/>
      <c r="Q32" s="8"/>
      <c r="R32" s="8"/>
      <c r="S32" s="8"/>
      <c r="T32" s="8"/>
      <c r="U32" s="8"/>
      <c r="V32" s="8"/>
      <c r="W32" s="8"/>
      <c r="X32" s="8"/>
      <c r="Y32" s="8"/>
      <c r="Z32" s="8"/>
      <c r="AA32" s="8"/>
      <c r="AB32" s="8"/>
      <c r="AC32" s="8"/>
      <c r="AD32" s="8"/>
      <c r="AE32" s="8"/>
      <c r="AF32" s="8"/>
      <c r="AG32" s="8"/>
      <c r="AH32" s="1"/>
    </row>
    <row r="33" spans="1:34" ht="18.75" customHeight="1">
      <c r="C33" s="172" t="s">
        <v>300</v>
      </c>
      <c r="D33" s="172"/>
      <c r="E33" s="172"/>
      <c r="F33" s="172"/>
      <c r="G33" s="172"/>
      <c r="H33" s="172"/>
      <c r="I33" s="172"/>
      <c r="J33" s="172"/>
      <c r="K33" s="172"/>
      <c r="L33" s="172"/>
      <c r="M33" s="172"/>
      <c r="N33" s="172"/>
      <c r="O33" s="172"/>
      <c r="P33" s="172"/>
      <c r="Q33" s="172"/>
      <c r="R33" s="172">
        <f>入力シート!AG7</f>
        <v>0</v>
      </c>
      <c r="S33" s="172"/>
      <c r="T33" s="172"/>
      <c r="U33" s="172"/>
      <c r="V33" s="172"/>
      <c r="W33" s="172"/>
      <c r="X33" s="172"/>
      <c r="Y33" s="172"/>
      <c r="Z33" s="172">
        <f>入力シート!AG8</f>
        <v>0</v>
      </c>
      <c r="AA33" s="172"/>
      <c r="AB33" s="172"/>
      <c r="AC33" s="172"/>
      <c r="AD33" s="172"/>
      <c r="AE33" s="172"/>
      <c r="AF33" s="172"/>
      <c r="AG33" s="172"/>
      <c r="AH33" s="172"/>
    </row>
    <row r="34" spans="1:34" ht="18.75" customHeight="1">
      <c r="C34" s="14"/>
      <c r="D34" s="14"/>
      <c r="E34" s="14"/>
      <c r="F34" s="14"/>
      <c r="G34" s="14"/>
      <c r="H34" s="14"/>
      <c r="I34" s="14"/>
      <c r="J34" s="14"/>
      <c r="K34" s="14"/>
      <c r="L34" s="14"/>
      <c r="M34" s="14"/>
      <c r="N34" s="14"/>
      <c r="O34" s="14"/>
      <c r="P34" s="14"/>
      <c r="Q34" s="8"/>
      <c r="R34" s="1"/>
      <c r="S34" s="1"/>
      <c r="T34" s="1"/>
      <c r="U34" s="1"/>
      <c r="V34" s="1"/>
      <c r="W34" s="1"/>
      <c r="X34" s="1"/>
      <c r="Y34" s="1"/>
      <c r="Z34" s="1"/>
      <c r="AA34" s="1"/>
      <c r="AB34" s="1"/>
      <c r="AC34" s="1"/>
      <c r="AD34" s="1"/>
      <c r="AE34" s="1"/>
      <c r="AF34" s="1"/>
      <c r="AG34" s="1"/>
      <c r="AH34" s="1"/>
    </row>
    <row r="35" spans="1:34" ht="18.75" customHeight="1">
      <c r="C35" s="172" t="s">
        <v>301</v>
      </c>
      <c r="D35" s="172"/>
      <c r="E35" s="172"/>
      <c r="F35" s="172"/>
      <c r="G35" s="172"/>
      <c r="H35" s="172"/>
      <c r="I35" s="172"/>
      <c r="J35" s="172"/>
      <c r="K35" s="172"/>
      <c r="L35" s="172"/>
      <c r="M35" s="1"/>
      <c r="N35" s="1"/>
      <c r="O35" s="1"/>
      <c r="P35" s="1"/>
      <c r="Q35" s="398">
        <f>入力シート!AG9</f>
        <v>0</v>
      </c>
      <c r="R35" s="398"/>
      <c r="S35" s="398"/>
      <c r="T35" s="398"/>
      <c r="U35" s="398"/>
      <c r="V35" s="1"/>
      <c r="W35" s="1"/>
      <c r="X35" s="1"/>
      <c r="Y35" s="1"/>
      <c r="Z35" s="1"/>
      <c r="AA35" s="1"/>
      <c r="AB35" s="1"/>
      <c r="AC35" s="1"/>
      <c r="AD35" s="1"/>
      <c r="AE35" s="1"/>
      <c r="AF35" s="1"/>
      <c r="AG35" s="1"/>
      <c r="AH35" s="1"/>
    </row>
    <row r="36" spans="1:34" ht="18.75" customHeight="1">
      <c r="C36" s="8"/>
      <c r="D36" s="8"/>
      <c r="E36" s="8"/>
      <c r="F36" s="8"/>
      <c r="G36" s="8"/>
      <c r="H36" s="8"/>
      <c r="I36" s="8"/>
      <c r="J36" s="8"/>
      <c r="K36" s="8"/>
      <c r="L36" s="8"/>
      <c r="M36" s="1"/>
      <c r="N36" s="1"/>
      <c r="O36" s="1"/>
      <c r="P36" s="1"/>
      <c r="Q36" s="8"/>
      <c r="R36" s="8"/>
      <c r="S36" s="8"/>
      <c r="T36" s="8"/>
      <c r="U36" s="8"/>
      <c r="V36" s="1"/>
      <c r="W36" s="1"/>
      <c r="X36" s="1"/>
      <c r="Y36" s="1"/>
      <c r="Z36" s="1"/>
      <c r="AA36" s="1"/>
      <c r="AB36" s="1"/>
      <c r="AC36" s="1"/>
      <c r="AD36" s="1"/>
      <c r="AE36" s="1"/>
      <c r="AF36" s="1"/>
      <c r="AG36" s="1"/>
      <c r="AH36" s="1"/>
    </row>
    <row r="37" spans="1:34" ht="18.75" customHeight="1">
      <c r="C37" s="172" t="s">
        <v>302</v>
      </c>
      <c r="D37" s="172"/>
      <c r="E37" s="172"/>
      <c r="F37" s="172"/>
      <c r="G37" s="172"/>
      <c r="H37" s="172"/>
      <c r="I37" s="172"/>
      <c r="J37" s="172"/>
      <c r="K37" s="172"/>
      <c r="L37" s="172"/>
      <c r="M37" s="1"/>
      <c r="N37" s="1"/>
      <c r="O37" s="1"/>
      <c r="P37" s="1"/>
      <c r="Q37" s="172">
        <f>入力シート!AG10</f>
        <v>0</v>
      </c>
      <c r="R37" s="172"/>
      <c r="S37" s="172"/>
      <c r="T37" s="172"/>
      <c r="U37" s="172"/>
      <c r="V37" s="172"/>
      <c r="W37" s="172"/>
      <c r="X37" s="172"/>
      <c r="Y37" s="172"/>
      <c r="Z37" s="172"/>
      <c r="AA37" s="172"/>
      <c r="AB37" s="1"/>
      <c r="AC37" s="1"/>
      <c r="AD37" s="1"/>
      <c r="AE37" s="1"/>
      <c r="AF37" s="1"/>
      <c r="AG37" s="1"/>
      <c r="AH37" s="1"/>
    </row>
    <row r="38" spans="1:34" ht="18.75" customHeight="1">
      <c r="A38" s="24"/>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ht="18.75" customHeight="1">
      <c r="A39" s="24"/>
      <c r="C39" s="1"/>
      <c r="D39" s="1"/>
      <c r="E39" s="1"/>
      <c r="F39" s="1"/>
      <c r="G39" s="1"/>
      <c r="H39" s="1"/>
      <c r="I39" s="1"/>
      <c r="J39" s="1"/>
      <c r="K39" s="1"/>
      <c r="L39" s="677" t="s">
        <v>303</v>
      </c>
      <c r="M39" s="677"/>
      <c r="N39" s="677"/>
      <c r="O39" s="677"/>
      <c r="P39" s="677"/>
      <c r="Q39" s="678">
        <f>入力シート!G123</f>
        <v>0</v>
      </c>
      <c r="R39" s="678"/>
      <c r="S39" s="678"/>
      <c r="T39" s="678"/>
      <c r="U39" s="678"/>
      <c r="V39" s="678"/>
      <c r="W39" s="678"/>
      <c r="X39" s="678" t="s">
        <v>165</v>
      </c>
      <c r="Y39" s="678"/>
      <c r="Z39" s="678"/>
      <c r="AA39" s="678"/>
      <c r="AB39" s="678">
        <f>入力シート!R123</f>
        <v>0</v>
      </c>
      <c r="AC39" s="678"/>
      <c r="AD39" s="678"/>
      <c r="AE39" s="678"/>
      <c r="AF39" s="678"/>
      <c r="AG39" s="678"/>
      <c r="AH39" s="678"/>
    </row>
    <row r="40" spans="1:34" ht="18.75" customHeight="1">
      <c r="A40" s="24"/>
      <c r="C40" s="1"/>
      <c r="D40" s="1"/>
      <c r="E40" s="1"/>
      <c r="F40" s="1"/>
      <c r="G40" s="1"/>
      <c r="H40" s="1"/>
      <c r="I40" s="1"/>
      <c r="J40" s="1"/>
      <c r="K40" s="1"/>
      <c r="L40" s="1"/>
      <c r="M40" s="679" t="s">
        <v>167</v>
      </c>
      <c r="N40" s="679"/>
      <c r="O40" s="679"/>
      <c r="P40" s="679"/>
      <c r="Q40" s="680">
        <f>入力シート!G124</f>
        <v>0</v>
      </c>
      <c r="R40" s="680"/>
      <c r="S40" s="680"/>
      <c r="T40" s="680"/>
      <c r="U40" s="680"/>
      <c r="V40" s="680"/>
      <c r="W40" s="680"/>
      <c r="X40" s="678" t="s">
        <v>165</v>
      </c>
      <c r="Y40" s="678"/>
      <c r="Z40" s="678"/>
      <c r="AA40" s="678"/>
      <c r="AB40" s="680">
        <f>入力シート!R124</f>
        <v>0</v>
      </c>
      <c r="AC40" s="680"/>
      <c r="AD40" s="680"/>
      <c r="AE40" s="680"/>
      <c r="AF40" s="680"/>
      <c r="AG40" s="680"/>
      <c r="AH40" s="680"/>
    </row>
    <row r="41" spans="1:34" ht="18.75" customHeight="1">
      <c r="A41" s="24"/>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50"/>
    </row>
    <row r="42" spans="1:34" ht="18.75" customHeight="1">
      <c r="A42" s="24"/>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50"/>
    </row>
    <row r="43" spans="1:34" ht="18.75" customHeight="1">
      <c r="A43" s="24"/>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50"/>
    </row>
    <row r="44" spans="1:34" ht="18.75" customHeight="1">
      <c r="A44" s="24"/>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50"/>
    </row>
    <row r="45" spans="1:34" ht="18.75" customHeight="1">
      <c r="A45" s="24"/>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row>
    <row r="46" spans="1:34" ht="18.75" customHeight="1">
      <c r="A46" s="24"/>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1:34" ht="18.75" customHeight="1">
      <c r="A47" s="24"/>
    </row>
    <row r="48" spans="1:34" ht="18.75" customHeight="1">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row>
  </sheetData>
  <sheetProtection sheet="1" objects="1" scenarios="1"/>
  <mergeCells count="39">
    <mergeCell ref="B19:AH21"/>
    <mergeCell ref="Z1:AH1"/>
    <mergeCell ref="Z2:AH2"/>
    <mergeCell ref="C6:Q6"/>
    <mergeCell ref="R10:T10"/>
    <mergeCell ref="U10:AH10"/>
    <mergeCell ref="U13:AE13"/>
    <mergeCell ref="C16:AG16"/>
    <mergeCell ref="U11:AH12"/>
    <mergeCell ref="C23:AG23"/>
    <mergeCell ref="C25:L25"/>
    <mergeCell ref="N25:P25"/>
    <mergeCell ref="Q25:X25"/>
    <mergeCell ref="O26:AG26"/>
    <mergeCell ref="N27:P27"/>
    <mergeCell ref="Q27:AG27"/>
    <mergeCell ref="C28:L28"/>
    <mergeCell ref="N28:P28"/>
    <mergeCell ref="Q28:AG28"/>
    <mergeCell ref="N30:P30"/>
    <mergeCell ref="Q30:AG30"/>
    <mergeCell ref="C31:L31"/>
    <mergeCell ref="N31:P31"/>
    <mergeCell ref="Q31:AG31"/>
    <mergeCell ref="AB39:AH39"/>
    <mergeCell ref="M40:P40"/>
    <mergeCell ref="Q40:W40"/>
    <mergeCell ref="X40:AA40"/>
    <mergeCell ref="AB40:AH40"/>
    <mergeCell ref="C37:L37"/>
    <mergeCell ref="Q37:AA37"/>
    <mergeCell ref="L39:P39"/>
    <mergeCell ref="Q39:W39"/>
    <mergeCell ref="X39:AA39"/>
    <mergeCell ref="C33:Q33"/>
    <mergeCell ref="R33:Y33"/>
    <mergeCell ref="Z33:AH33"/>
    <mergeCell ref="C35:L35"/>
    <mergeCell ref="Q35:U35"/>
  </mergeCells>
  <phoneticPr fontId="5"/>
  <printOptions horizontalCentered="1"/>
  <pageMargins left="0.70866141732283472" right="0.70866141732283472" top="0.74803149606299213" bottom="0.74803149606299213" header="0.31496062992125984" footer="0.31496062992125984"/>
  <pageSetup paperSize="9" orientation="portrait" r:id="rId1"/>
  <headerFooter>
    <oddFooter>&amp;R&amp;"ＭＳ 明朝,標準"（日本産業規格　Ａ列４番）</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AQ68"/>
  <sheetViews>
    <sheetView showZeros="0" view="pageBreakPreview" topLeftCell="B1" zoomScale="82" zoomScaleNormal="90" zoomScaleSheetLayoutView="70" workbookViewId="0">
      <selection activeCell="B1" sqref="B1"/>
    </sheetView>
  </sheetViews>
  <sheetFormatPr defaultColWidth="2.42578125" defaultRowHeight="18.75"/>
  <cols>
    <col min="1" max="1" width="4.28515625" style="15" bestFit="1" customWidth="1"/>
    <col min="2" max="4" width="2.42578125" style="15"/>
    <col min="5" max="19" width="2.42578125" style="15" customWidth="1"/>
    <col min="20" max="16384" width="2.42578125" style="15"/>
  </cols>
  <sheetData>
    <row r="1" spans="1:43">
      <c r="B1" s="691" t="s">
        <v>304</v>
      </c>
      <c r="C1" s="691"/>
      <c r="D1" s="691"/>
      <c r="E1" s="691"/>
      <c r="F1" s="691"/>
      <c r="G1" s="691"/>
      <c r="H1" s="691"/>
      <c r="I1" s="691"/>
      <c r="J1" s="691"/>
      <c r="K1" s="691"/>
      <c r="L1" s="691"/>
      <c r="M1" s="691"/>
      <c r="N1" s="691"/>
      <c r="O1" s="691"/>
      <c r="P1" s="691"/>
      <c r="Q1" s="691"/>
      <c r="R1" s="691"/>
      <c r="S1" s="691"/>
      <c r="T1" s="691"/>
      <c r="U1" s="691"/>
      <c r="V1" s="691"/>
      <c r="W1" s="691"/>
      <c r="X1" s="691"/>
      <c r="Y1" s="691"/>
      <c r="Z1" s="691"/>
      <c r="AA1" s="691"/>
      <c r="AB1" s="691"/>
      <c r="AC1" s="691"/>
      <c r="AD1" s="691"/>
      <c r="AE1" s="691"/>
      <c r="AF1" s="691"/>
      <c r="AG1" s="691"/>
      <c r="AH1" s="691"/>
      <c r="AI1" s="691"/>
    </row>
    <row r="2" spans="1:43">
      <c r="B2" s="691" t="s">
        <v>305</v>
      </c>
      <c r="C2" s="691"/>
      <c r="D2" s="691"/>
      <c r="E2" s="691"/>
      <c r="F2" s="691"/>
      <c r="G2" s="691"/>
      <c r="H2" s="691"/>
      <c r="I2" s="691"/>
      <c r="J2" s="691"/>
      <c r="K2" s="691"/>
      <c r="L2" s="691"/>
      <c r="M2" s="691"/>
      <c r="N2" s="691"/>
      <c r="O2" s="691"/>
      <c r="P2" s="691"/>
      <c r="Q2" s="691"/>
      <c r="R2" s="691"/>
      <c r="S2" s="691"/>
      <c r="T2" s="691"/>
      <c r="U2" s="691"/>
      <c r="V2" s="691"/>
      <c r="W2" s="691"/>
      <c r="X2" s="691"/>
      <c r="Y2" s="691"/>
      <c r="Z2" s="691"/>
      <c r="AA2" s="691"/>
      <c r="AB2" s="691"/>
      <c r="AC2" s="691"/>
      <c r="AD2" s="691"/>
      <c r="AE2" s="691"/>
      <c r="AF2" s="691"/>
      <c r="AG2" s="691"/>
      <c r="AH2" s="691"/>
      <c r="AI2" s="691"/>
    </row>
    <row r="6" spans="1:43" ht="22.5" customHeight="1">
      <c r="B6" s="687" t="s">
        <v>306</v>
      </c>
      <c r="C6" s="687"/>
      <c r="D6" s="687"/>
      <c r="E6" s="687"/>
      <c r="F6" s="687"/>
      <c r="G6" s="687"/>
      <c r="H6" s="687"/>
      <c r="I6" s="687"/>
      <c r="J6" s="687"/>
      <c r="K6" s="687"/>
      <c r="L6" s="687"/>
      <c r="M6" s="687"/>
      <c r="N6" s="687"/>
      <c r="O6" s="687"/>
      <c r="P6" s="687"/>
      <c r="Q6" s="687"/>
      <c r="R6" s="687"/>
      <c r="S6" s="687"/>
      <c r="T6" s="687"/>
      <c r="U6" s="687"/>
      <c r="V6" s="687"/>
      <c r="W6" s="687"/>
      <c r="X6" s="687"/>
      <c r="Y6" s="687"/>
      <c r="Z6" s="687"/>
      <c r="AA6" s="687"/>
      <c r="AB6" s="687"/>
      <c r="AC6" s="687"/>
      <c r="AD6" s="687"/>
      <c r="AE6" s="687"/>
      <c r="AF6" s="687"/>
      <c r="AG6" s="687"/>
      <c r="AH6" s="687"/>
      <c r="AI6" s="687"/>
    </row>
    <row r="7" spans="1:43">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row>
    <row r="10" spans="1:43">
      <c r="A10" s="9" t="s">
        <v>307</v>
      </c>
      <c r="B10" s="9"/>
      <c r="C10" s="15" t="s">
        <v>308</v>
      </c>
      <c r="AJ10" s="197" t="s">
        <v>309</v>
      </c>
      <c r="AK10" s="197"/>
      <c r="AL10" s="197"/>
      <c r="AM10" s="197"/>
      <c r="AN10" s="197" t="s">
        <v>72</v>
      </c>
      <c r="AO10" s="197"/>
      <c r="AP10" s="197"/>
      <c r="AQ10" s="197"/>
    </row>
    <row r="11" spans="1:43" ht="13.5" customHeight="1">
      <c r="A11" s="15">
        <v>1</v>
      </c>
      <c r="D11" s="51" t="str">
        <f>IF(E11="","","①")</f>
        <v/>
      </c>
      <c r="E11" s="693" t="str">
        <f>IF(VLOOKUP(A11,入力シート!$B$45:$K$54,3,FALSE)="","",VLOOKUP(A11,入力シート!$B$45:$K$54,3,FALSE))</f>
        <v/>
      </c>
      <c r="F11" s="693"/>
      <c r="G11" s="693"/>
      <c r="H11" s="693"/>
      <c r="I11" s="693"/>
      <c r="J11" s="693"/>
      <c r="K11" s="693"/>
      <c r="L11" s="693"/>
      <c r="M11" s="693"/>
      <c r="N11" s="693"/>
      <c r="O11" s="693"/>
      <c r="P11" s="693"/>
      <c r="Q11" s="694"/>
      <c r="R11" s="694"/>
      <c r="S11" s="694"/>
      <c r="T11" s="695" t="str">
        <f>IF(ISNA(VLOOKUP(A11,入力シート!$B$45:$AL$54,28,FALSE)),"",VLOOKUP(A11,入力シート!$B$45:$AL$54,28,FALSE))</f>
        <v/>
      </c>
      <c r="U11" s="695"/>
      <c r="V11" s="695"/>
      <c r="W11" s="695"/>
      <c r="X11" s="695"/>
      <c r="Y11" s="696"/>
      <c r="Z11" s="696"/>
      <c r="AA11" s="696"/>
      <c r="AB11" s="696"/>
      <c r="AC11" s="696"/>
      <c r="AD11" s="696"/>
      <c r="AE11" s="696"/>
      <c r="AF11" s="696"/>
      <c r="AG11" s="692"/>
      <c r="AH11" s="692"/>
      <c r="AI11" s="692"/>
      <c r="AJ11" s="689" t="str">
        <f>IF(ISNA(VLOOKUP(A11,入力シート!$B$45:$BF$54,43,FALSE)),"",VLOOKUP(A11,入力シート!$B$45:$BF$54,43,FALSE))</f>
        <v/>
      </c>
      <c r="AK11" s="689"/>
      <c r="AL11" s="689"/>
      <c r="AM11" s="689"/>
      <c r="AN11" s="689" t="str">
        <f>IF(ISNA(VLOOKUP(A11,入力シート!$B$45:$BF$54,38,FALSE)),"",VLOOKUP(A11,入力シート!$B$45:$BF$54,38,FALSE))</f>
        <v/>
      </c>
      <c r="AO11" s="689"/>
      <c r="AP11" s="689"/>
      <c r="AQ11" s="689"/>
    </row>
    <row r="12" spans="1:43" ht="13.5" customHeight="1">
      <c r="A12" s="15">
        <v>2</v>
      </c>
      <c r="D12" s="51" t="str">
        <f>IF(E12="","","②")</f>
        <v/>
      </c>
      <c r="E12" s="693" t="str">
        <f>IF(VLOOKUP(A12,入力シート!$B$45:$K$54,3,FALSE)="","",VLOOKUP(A12,入力シート!$B$45:$K$54,3,FALSE))</f>
        <v/>
      </c>
      <c r="F12" s="693"/>
      <c r="G12" s="693"/>
      <c r="H12" s="693"/>
      <c r="I12" s="693"/>
      <c r="J12" s="693"/>
      <c r="K12" s="693"/>
      <c r="L12" s="693"/>
      <c r="M12" s="693"/>
      <c r="N12" s="693"/>
      <c r="O12" s="693"/>
      <c r="P12" s="693"/>
      <c r="Q12" s="694"/>
      <c r="R12" s="694"/>
      <c r="S12" s="694"/>
      <c r="T12" s="695" t="str">
        <f>IF(ISNA(VLOOKUP(A12,入力シート!$B$45:$AL$54,28,FALSE)),"",VLOOKUP(A12,入力シート!$B$45:$AL$54,28,FALSE))</f>
        <v/>
      </c>
      <c r="U12" s="695"/>
      <c r="V12" s="695"/>
      <c r="W12" s="695"/>
      <c r="X12" s="695"/>
      <c r="Y12" s="696"/>
      <c r="Z12" s="696"/>
      <c r="AA12" s="696"/>
      <c r="AB12" s="696"/>
      <c r="AC12" s="696"/>
      <c r="AD12" s="696"/>
      <c r="AE12" s="696"/>
      <c r="AF12" s="696"/>
      <c r="AG12" s="692"/>
      <c r="AH12" s="692"/>
      <c r="AI12" s="692"/>
      <c r="AJ12" s="689" t="str">
        <f>IF(ISNA(VLOOKUP(A12,入力シート!$B$45:$BF$54,43,FALSE)),"",VLOOKUP(A12,入力シート!$B$45:$BF$54,43,FALSE))</f>
        <v/>
      </c>
      <c r="AK12" s="689"/>
      <c r="AL12" s="689"/>
      <c r="AM12" s="689"/>
      <c r="AN12" s="689" t="str">
        <f>IF(ISNA(VLOOKUP(A12,入力シート!$B$45:$BF$54,38,FALSE)),"",VLOOKUP(A12,入力シート!$B$45:$BF$54,38,FALSE))</f>
        <v/>
      </c>
      <c r="AO12" s="689"/>
      <c r="AP12" s="689"/>
      <c r="AQ12" s="689"/>
    </row>
    <row r="13" spans="1:43" ht="13.5" customHeight="1">
      <c r="A13" s="15">
        <v>3</v>
      </c>
      <c r="D13" s="51" t="str">
        <f>IF(E13="","","③")</f>
        <v/>
      </c>
      <c r="E13" s="693" t="str">
        <f>IF(VLOOKUP(A13,入力シート!$B$45:$K$54,3,FALSE)="","",VLOOKUP(A13,入力シート!$B$45:$K$54,3,FALSE))</f>
        <v/>
      </c>
      <c r="F13" s="693"/>
      <c r="G13" s="693"/>
      <c r="H13" s="693"/>
      <c r="I13" s="693"/>
      <c r="J13" s="693"/>
      <c r="K13" s="693"/>
      <c r="L13" s="693"/>
      <c r="M13" s="693"/>
      <c r="N13" s="693"/>
      <c r="O13" s="693"/>
      <c r="P13" s="693"/>
      <c r="Q13" s="694"/>
      <c r="R13" s="694"/>
      <c r="S13" s="694"/>
      <c r="T13" s="695" t="str">
        <f>IF(ISNA(VLOOKUP(A13,入力シート!$B$45:$AL$54,28,FALSE)),"",VLOOKUP(A13,入力シート!$B$45:$AL$54,28,FALSE))</f>
        <v/>
      </c>
      <c r="U13" s="695"/>
      <c r="V13" s="695"/>
      <c r="W13" s="695"/>
      <c r="X13" s="695"/>
      <c r="Y13" s="696"/>
      <c r="Z13" s="696"/>
      <c r="AA13" s="696"/>
      <c r="AB13" s="696"/>
      <c r="AC13" s="696"/>
      <c r="AD13" s="696"/>
      <c r="AE13" s="696"/>
      <c r="AF13" s="696"/>
      <c r="AG13" s="692"/>
      <c r="AH13" s="692"/>
      <c r="AI13" s="692"/>
      <c r="AJ13" s="689" t="str">
        <f>IF(ISNA(VLOOKUP(A13,入力シート!$B$45:$BF$54,43,FALSE)),"",VLOOKUP(A13,入力シート!$B$45:$BF$54,43,FALSE))</f>
        <v/>
      </c>
      <c r="AK13" s="689"/>
      <c r="AL13" s="689"/>
      <c r="AM13" s="689"/>
      <c r="AN13" s="689" t="str">
        <f>IF(ISNA(VLOOKUP(A13,入力シート!$B$45:$BF$54,38,FALSE)),"",VLOOKUP(A13,入力シート!$B$45:$BF$54,38,FALSE))</f>
        <v/>
      </c>
      <c r="AO13" s="689"/>
      <c r="AP13" s="689"/>
      <c r="AQ13" s="689"/>
    </row>
    <row r="14" spans="1:43" ht="13.5" customHeight="1">
      <c r="A14" s="15">
        <v>4</v>
      </c>
      <c r="D14" s="51" t="str">
        <f>IF(E14="","","④")</f>
        <v/>
      </c>
      <c r="E14" s="693" t="str">
        <f>IF(VLOOKUP(A14,入力シート!$B$45:$K$54,3,FALSE)="","",VLOOKUP(A14,入力シート!$B$45:$K$54,3,FALSE))</f>
        <v/>
      </c>
      <c r="F14" s="693"/>
      <c r="G14" s="693"/>
      <c r="H14" s="693"/>
      <c r="I14" s="693"/>
      <c r="J14" s="693"/>
      <c r="K14" s="693"/>
      <c r="L14" s="693"/>
      <c r="M14" s="693"/>
      <c r="N14" s="693"/>
      <c r="O14" s="693"/>
      <c r="P14" s="693"/>
      <c r="Q14" s="694"/>
      <c r="R14" s="694"/>
      <c r="S14" s="694"/>
      <c r="T14" s="695" t="str">
        <f>IF(ISNA(VLOOKUP(A14,入力シート!$B$45:$AL$54,28,FALSE)),"",VLOOKUP(A14,入力シート!$B$45:$AL$54,28,FALSE))</f>
        <v/>
      </c>
      <c r="U14" s="695"/>
      <c r="V14" s="695"/>
      <c r="W14" s="695"/>
      <c r="X14" s="695"/>
      <c r="Y14" s="696"/>
      <c r="Z14" s="696"/>
      <c r="AA14" s="696"/>
      <c r="AB14" s="696"/>
      <c r="AC14" s="696"/>
      <c r="AD14" s="696"/>
      <c r="AE14" s="696"/>
      <c r="AF14" s="696"/>
      <c r="AG14" s="692"/>
      <c r="AH14" s="692"/>
      <c r="AI14" s="692"/>
      <c r="AJ14" s="689" t="str">
        <f>IF(ISNA(VLOOKUP(A14,入力シート!$B$45:$BF$54,43,FALSE)),"",VLOOKUP(A14,入力シート!$B$45:$BF$54,43,FALSE))</f>
        <v/>
      </c>
      <c r="AK14" s="689"/>
      <c r="AL14" s="689"/>
      <c r="AM14" s="689"/>
      <c r="AN14" s="689" t="str">
        <f>IF(ISNA(VLOOKUP(A14,入力シート!$B$45:$BF$54,38,FALSE)),"",VLOOKUP(A14,入力シート!$B$45:$BF$54,38,FALSE))</f>
        <v/>
      </c>
      <c r="AO14" s="689"/>
      <c r="AP14" s="689"/>
      <c r="AQ14" s="689"/>
    </row>
    <row r="15" spans="1:43" ht="13.5" customHeight="1">
      <c r="A15" s="15">
        <v>5</v>
      </c>
      <c r="D15" s="51" t="str">
        <f>IF(E15="","","⑤")</f>
        <v/>
      </c>
      <c r="E15" s="693" t="str">
        <f>IF(VLOOKUP(A15,入力シート!$B$45:$K$54,3,FALSE)="","",VLOOKUP(A15,入力シート!$B$45:$K$54,3,FALSE))</f>
        <v/>
      </c>
      <c r="F15" s="693"/>
      <c r="G15" s="693"/>
      <c r="H15" s="693"/>
      <c r="I15" s="693"/>
      <c r="J15" s="693"/>
      <c r="K15" s="693"/>
      <c r="L15" s="693"/>
      <c r="M15" s="693"/>
      <c r="N15" s="693"/>
      <c r="O15" s="693"/>
      <c r="P15" s="693"/>
      <c r="Q15" s="694"/>
      <c r="R15" s="694"/>
      <c r="S15" s="694"/>
      <c r="T15" s="695" t="str">
        <f>IF(ISNA(VLOOKUP(A15,入力シート!$B$45:$AL$54,28,FALSE)),"",VLOOKUP(A15,入力シート!$B$45:$AL$54,28,FALSE))</f>
        <v/>
      </c>
      <c r="U15" s="695"/>
      <c r="V15" s="695"/>
      <c r="W15" s="695"/>
      <c r="X15" s="695"/>
      <c r="Y15" s="696"/>
      <c r="Z15" s="696"/>
      <c r="AA15" s="696"/>
      <c r="AB15" s="696"/>
      <c r="AC15" s="696"/>
      <c r="AD15" s="696"/>
      <c r="AE15" s="696"/>
      <c r="AF15" s="696"/>
      <c r="AG15" s="692"/>
      <c r="AH15" s="692"/>
      <c r="AI15" s="692"/>
      <c r="AJ15" s="689" t="str">
        <f>IF(ISNA(VLOOKUP(A15,入力シート!$B$45:$BF$54,43,FALSE)),"",VLOOKUP(A15,入力シート!$B$45:$BF$54,43,FALSE))</f>
        <v/>
      </c>
      <c r="AK15" s="689"/>
      <c r="AL15" s="689"/>
      <c r="AM15" s="689"/>
      <c r="AN15" s="689" t="str">
        <f>IF(ISNA(VLOOKUP(A15,入力シート!$B$45:$BF$54,38,FALSE)),"",VLOOKUP(A15,入力シート!$B$45:$BF$54,38,FALSE))</f>
        <v/>
      </c>
      <c r="AO15" s="689"/>
      <c r="AP15" s="689"/>
      <c r="AQ15" s="689"/>
    </row>
    <row r="16" spans="1:43" ht="13.5" customHeight="1">
      <c r="A16" s="15">
        <v>6</v>
      </c>
      <c r="D16" s="51" t="str">
        <f>IF(E16="","","⑥")</f>
        <v/>
      </c>
      <c r="E16" s="693" t="str">
        <f>IF(VLOOKUP(A16,入力シート!$B$45:$K$54,3,FALSE)="","",VLOOKUP(A16,入力シート!$B$45:$K$54,3,FALSE))</f>
        <v/>
      </c>
      <c r="F16" s="693"/>
      <c r="G16" s="693"/>
      <c r="H16" s="693"/>
      <c r="I16" s="693"/>
      <c r="J16" s="693"/>
      <c r="K16" s="693"/>
      <c r="L16" s="693"/>
      <c r="M16" s="693"/>
      <c r="N16" s="693"/>
      <c r="O16" s="693"/>
      <c r="P16" s="693"/>
      <c r="Q16" s="694"/>
      <c r="R16" s="694"/>
      <c r="S16" s="694"/>
      <c r="T16" s="695" t="str">
        <f>IF(ISNA(VLOOKUP(A16,入力シート!$B$45:$AL$54,28,FALSE)),"",VLOOKUP(A16,入力シート!$B$45:$AL$54,28,FALSE))</f>
        <v/>
      </c>
      <c r="U16" s="695"/>
      <c r="V16" s="695"/>
      <c r="W16" s="695"/>
      <c r="X16" s="695"/>
      <c r="Y16" s="696"/>
      <c r="Z16" s="696"/>
      <c r="AA16" s="696"/>
      <c r="AB16" s="696"/>
      <c r="AC16" s="696"/>
      <c r="AD16" s="696"/>
      <c r="AE16" s="696"/>
      <c r="AF16" s="696"/>
      <c r="AG16" s="692"/>
      <c r="AH16" s="692"/>
      <c r="AI16" s="692"/>
      <c r="AJ16" s="689" t="str">
        <f>IF(ISNA(VLOOKUP(A16,入力シート!$B$45:$BF$54,43,FALSE)),"",VLOOKUP(A16,入力シート!$B$45:$BF$54,43,FALSE))</f>
        <v/>
      </c>
      <c r="AK16" s="689"/>
      <c r="AL16" s="689"/>
      <c r="AM16" s="689"/>
      <c r="AN16" s="689" t="str">
        <f>IF(ISNA(VLOOKUP(A16,入力シート!$B$45:$BF$54,38,FALSE)),"",VLOOKUP(A16,入力シート!$B$45:$BF$54,38,FALSE))</f>
        <v/>
      </c>
      <c r="AO16" s="689"/>
      <c r="AP16" s="689"/>
      <c r="AQ16" s="689"/>
    </row>
    <row r="17" spans="1:43" ht="13.5" customHeight="1">
      <c r="A17" s="15">
        <v>7</v>
      </c>
      <c r="D17" s="51" t="str">
        <f>IF(E17="","","⑦")</f>
        <v/>
      </c>
      <c r="E17" s="693" t="str">
        <f>IF(VLOOKUP(A17,入力シート!$B$45:$K$54,3,FALSE)="","",VLOOKUP(A17,入力シート!$B$45:$K$54,3,FALSE))</f>
        <v/>
      </c>
      <c r="F17" s="693"/>
      <c r="G17" s="693"/>
      <c r="H17" s="693"/>
      <c r="I17" s="693"/>
      <c r="J17" s="693"/>
      <c r="K17" s="693"/>
      <c r="L17" s="693"/>
      <c r="M17" s="693"/>
      <c r="N17" s="693"/>
      <c r="O17" s="693"/>
      <c r="P17" s="693"/>
      <c r="Q17" s="694"/>
      <c r="R17" s="694"/>
      <c r="S17" s="694"/>
      <c r="T17" s="695" t="str">
        <f>IF(ISNA(VLOOKUP(A17,入力シート!$B$45:$AL$54,28,FALSE)),"",VLOOKUP(A17,入力シート!$B$45:$AL$54,28,FALSE))</f>
        <v/>
      </c>
      <c r="U17" s="695"/>
      <c r="V17" s="695"/>
      <c r="W17" s="695"/>
      <c r="X17" s="695"/>
      <c r="Y17" s="696"/>
      <c r="Z17" s="696"/>
      <c r="AA17" s="696"/>
      <c r="AB17" s="696"/>
      <c r="AC17" s="696"/>
      <c r="AD17" s="696"/>
      <c r="AE17" s="696"/>
      <c r="AF17" s="696"/>
      <c r="AG17" s="692"/>
      <c r="AH17" s="692"/>
      <c r="AI17" s="692"/>
      <c r="AJ17" s="689" t="str">
        <f>IF(ISNA(VLOOKUP(A17,入力シート!$B$45:$BF$54,43,FALSE)),"",VLOOKUP(A17,入力シート!$B$45:$BF$54,43,FALSE))</f>
        <v/>
      </c>
      <c r="AK17" s="689"/>
      <c r="AL17" s="689"/>
      <c r="AM17" s="689"/>
      <c r="AN17" s="689" t="str">
        <f>IF(ISNA(VLOOKUP(A17,入力シート!$B$45:$BF$54,38,FALSE)),"",VLOOKUP(A17,入力シート!$B$45:$BF$54,38,FALSE))</f>
        <v/>
      </c>
      <c r="AO17" s="689"/>
      <c r="AP17" s="689"/>
      <c r="AQ17" s="689"/>
    </row>
    <row r="18" spans="1:43" ht="13.5" customHeight="1">
      <c r="A18" s="15">
        <v>8</v>
      </c>
      <c r="D18" s="51" t="str">
        <f>IF(E18="","","⑧")</f>
        <v/>
      </c>
      <c r="E18" s="693" t="str">
        <f>IF(VLOOKUP(A18,入力シート!$B$45:$K$54,3,FALSE)="","",VLOOKUP(A18,入力シート!$B$45:$K$54,3,FALSE))</f>
        <v/>
      </c>
      <c r="F18" s="693"/>
      <c r="G18" s="693"/>
      <c r="H18" s="693"/>
      <c r="I18" s="693"/>
      <c r="J18" s="693"/>
      <c r="K18" s="693"/>
      <c r="L18" s="693"/>
      <c r="M18" s="693"/>
      <c r="N18" s="693"/>
      <c r="O18" s="693"/>
      <c r="P18" s="693"/>
      <c r="Q18" s="694"/>
      <c r="R18" s="694"/>
      <c r="S18" s="694"/>
      <c r="T18" s="695" t="str">
        <f>IF(ISNA(VLOOKUP(A18,入力シート!$B$45:$AL$54,28,FALSE)),"",VLOOKUP(A18,入力シート!$B$45:$AL$54,28,FALSE))</f>
        <v/>
      </c>
      <c r="U18" s="695"/>
      <c r="V18" s="695"/>
      <c r="W18" s="695"/>
      <c r="X18" s="695"/>
      <c r="Y18" s="696"/>
      <c r="Z18" s="696"/>
      <c r="AA18" s="696"/>
      <c r="AB18" s="696"/>
      <c r="AC18" s="696"/>
      <c r="AD18" s="696"/>
      <c r="AE18" s="696"/>
      <c r="AF18" s="696"/>
      <c r="AG18" s="692"/>
      <c r="AH18" s="692"/>
      <c r="AI18" s="692"/>
      <c r="AJ18" s="689" t="str">
        <f>IF(ISNA(VLOOKUP(A18,入力シート!$B$45:$BF$54,43,FALSE)),"",VLOOKUP(A18,入力シート!$B$45:$BF$54,43,FALSE))</f>
        <v/>
      </c>
      <c r="AK18" s="689"/>
      <c r="AL18" s="689"/>
      <c r="AM18" s="689"/>
      <c r="AN18" s="689" t="str">
        <f>IF(ISNA(VLOOKUP(A18,入力シート!$B$45:$BF$54,38,FALSE)),"",VLOOKUP(A18,入力シート!$B$45:$BF$54,38,FALSE))</f>
        <v/>
      </c>
      <c r="AO18" s="689"/>
      <c r="AP18" s="689"/>
      <c r="AQ18" s="689"/>
    </row>
    <row r="19" spans="1:43" ht="13.5" customHeight="1">
      <c r="A19" s="15">
        <v>9</v>
      </c>
      <c r="D19" s="51" t="str">
        <f>IF(E19="","","⑨")</f>
        <v/>
      </c>
      <c r="E19" s="693" t="str">
        <f>IF(VLOOKUP(A19,入力シート!$B$45:$K$54,3,FALSE)="","",VLOOKUP(A19,入力シート!$B$45:$K$54,3,FALSE))</f>
        <v/>
      </c>
      <c r="F19" s="693"/>
      <c r="G19" s="693"/>
      <c r="H19" s="693"/>
      <c r="I19" s="693"/>
      <c r="J19" s="693"/>
      <c r="K19" s="693"/>
      <c r="L19" s="693"/>
      <c r="M19" s="693"/>
      <c r="N19" s="693"/>
      <c r="O19" s="693"/>
      <c r="P19" s="693"/>
      <c r="Q19" s="694"/>
      <c r="R19" s="694"/>
      <c r="S19" s="694"/>
      <c r="T19" s="695" t="str">
        <f>IF(ISNA(VLOOKUP(A19,入力シート!$B$45:$AL$54,28,FALSE)),"",VLOOKUP(A19,入力シート!$B$45:$AL$54,28,FALSE))</f>
        <v/>
      </c>
      <c r="U19" s="695"/>
      <c r="V19" s="695"/>
      <c r="W19" s="695"/>
      <c r="X19" s="695"/>
      <c r="Y19" s="696"/>
      <c r="Z19" s="696"/>
      <c r="AA19" s="696"/>
      <c r="AB19" s="696"/>
      <c r="AC19" s="696"/>
      <c r="AD19" s="696"/>
      <c r="AE19" s="696"/>
      <c r="AF19" s="696"/>
      <c r="AG19" s="692"/>
      <c r="AH19" s="692"/>
      <c r="AI19" s="692"/>
      <c r="AJ19" s="689" t="str">
        <f>IF(ISNA(VLOOKUP(A19,入力シート!$B$45:$BF$54,43,FALSE)),"",VLOOKUP(A19,入力シート!$B$45:$BF$54,43,FALSE))</f>
        <v/>
      </c>
      <c r="AK19" s="689"/>
      <c r="AL19" s="689"/>
      <c r="AM19" s="689"/>
      <c r="AN19" s="689" t="str">
        <f>IF(ISNA(VLOOKUP(A19,入力シート!$B$45:$BF$54,38,FALSE)),"",VLOOKUP(A19,入力シート!$B$45:$BF$54,38,FALSE))</f>
        <v/>
      </c>
      <c r="AO19" s="689"/>
      <c r="AP19" s="689"/>
      <c r="AQ19" s="689"/>
    </row>
    <row r="20" spans="1:43">
      <c r="A20" s="15">
        <v>10</v>
      </c>
      <c r="D20" s="51" t="str">
        <f>IF(E20="","","⑩")</f>
        <v/>
      </c>
      <c r="E20" s="693" t="str">
        <f>IF(VLOOKUP(A20,入力シート!$B$45:$K$54,3,FALSE)="","",VLOOKUP(A20,入力シート!$B$45:$K$54,3,FALSE))</f>
        <v/>
      </c>
      <c r="F20" s="693"/>
      <c r="G20" s="693"/>
      <c r="H20" s="693"/>
      <c r="I20" s="693"/>
      <c r="J20" s="693"/>
      <c r="K20" s="693"/>
      <c r="L20" s="693"/>
      <c r="M20" s="693"/>
      <c r="N20" s="693"/>
      <c r="O20" s="693"/>
      <c r="P20" s="693"/>
      <c r="Q20" s="694"/>
      <c r="R20" s="694"/>
      <c r="S20" s="694"/>
      <c r="T20" s="695" t="str">
        <f>IF(ISNA(VLOOKUP(A20,入力シート!$B$45:$AL$54,28,FALSE)),"",VLOOKUP(A20,入力シート!$B$45:$AL$54,28,FALSE))</f>
        <v/>
      </c>
      <c r="U20" s="695"/>
      <c r="V20" s="695"/>
      <c r="W20" s="695"/>
      <c r="X20" s="695"/>
      <c r="Y20" s="696"/>
      <c r="Z20" s="696"/>
      <c r="AA20" s="696"/>
      <c r="AB20" s="696"/>
      <c r="AC20" s="696"/>
      <c r="AD20" s="696"/>
      <c r="AE20" s="696"/>
      <c r="AF20" s="696"/>
      <c r="AG20" s="692"/>
      <c r="AH20" s="692"/>
      <c r="AI20" s="692"/>
      <c r="AJ20" s="689" t="str">
        <f>IF(ISNA(VLOOKUP(A20,入力シート!$B$45:$BF$54,43,FALSE)),"",VLOOKUP(A20,入力シート!$B$45:$BF$54,43,FALSE))</f>
        <v/>
      </c>
      <c r="AK20" s="689"/>
      <c r="AL20" s="689"/>
      <c r="AM20" s="689"/>
      <c r="AN20" s="689" t="str">
        <f>IF(ISNA(VLOOKUP(A20,入力シート!$B$45:$BF$54,38,FALSE)),"",VLOOKUP(A20,入力シート!$B$45:$BF$54,38,FALSE))</f>
        <v/>
      </c>
      <c r="AO20" s="689"/>
      <c r="AP20" s="689"/>
      <c r="AQ20" s="689"/>
    </row>
    <row r="21" spans="1:43">
      <c r="D21" s="51"/>
      <c r="E21" s="52"/>
      <c r="F21" s="52"/>
      <c r="G21" s="52"/>
      <c r="H21" s="52"/>
      <c r="I21" s="52"/>
      <c r="J21" s="52"/>
      <c r="K21" s="52"/>
      <c r="L21" s="52"/>
      <c r="M21" s="52"/>
      <c r="N21" s="52"/>
      <c r="O21" s="52"/>
      <c r="P21" s="52"/>
      <c r="Q21" s="52"/>
      <c r="R21" s="52"/>
      <c r="S21" s="52"/>
      <c r="T21" s="52"/>
      <c r="U21" s="52"/>
      <c r="AG21" s="692"/>
      <c r="AH21" s="692"/>
      <c r="AI21" s="692"/>
      <c r="AJ21" s="689"/>
      <c r="AK21" s="689"/>
      <c r="AL21" s="689"/>
      <c r="AM21" s="689"/>
      <c r="AN21" s="689"/>
      <c r="AO21" s="689"/>
      <c r="AP21" s="689"/>
      <c r="AQ21" s="689"/>
    </row>
    <row r="22" spans="1:43">
      <c r="C22" s="15" t="s">
        <v>310</v>
      </c>
    </row>
    <row r="23" spans="1:43">
      <c r="F23" s="689">
        <f>SUM(AJ11:AM20)</f>
        <v>0</v>
      </c>
      <c r="G23" s="689"/>
      <c r="H23" s="689"/>
      <c r="I23" s="689"/>
      <c r="J23" s="689"/>
      <c r="K23" s="689"/>
      <c r="L23" s="689"/>
      <c r="M23" s="689"/>
      <c r="N23" s="15" t="s">
        <v>196</v>
      </c>
      <c r="O23" s="197" t="s">
        <v>311</v>
      </c>
      <c r="P23" s="197"/>
      <c r="Q23" s="197"/>
      <c r="R23" s="197"/>
      <c r="S23" s="197"/>
      <c r="T23" s="197"/>
      <c r="U23" s="197"/>
      <c r="V23" s="697">
        <f>SUM(AN11:AQ20)</f>
        <v>0</v>
      </c>
      <c r="W23" s="697"/>
      <c r="X23" s="697"/>
      <c r="Y23" s="697"/>
      <c r="Z23" s="697"/>
      <c r="AA23" s="697"/>
      <c r="AD23" s="53"/>
      <c r="AE23" s="53"/>
    </row>
    <row r="24" spans="1:43">
      <c r="F24" s="54"/>
      <c r="G24" s="54"/>
      <c r="H24" s="54"/>
      <c r="I24" s="54"/>
      <c r="J24" s="54"/>
      <c r="K24" s="54"/>
      <c r="L24" s="54"/>
      <c r="M24" s="54"/>
      <c r="V24" s="689"/>
      <c r="W24" s="689"/>
      <c r="X24" s="689"/>
      <c r="Y24" s="689"/>
      <c r="Z24" s="689"/>
      <c r="AA24" s="689"/>
      <c r="AB24" s="54"/>
      <c r="AC24" s="54"/>
      <c r="AD24" s="53"/>
      <c r="AE24" s="53"/>
    </row>
    <row r="25" spans="1:43">
      <c r="C25" s="15" t="s">
        <v>312</v>
      </c>
    </row>
    <row r="26" spans="1:43">
      <c r="F26" s="690">
        <f>MAX(入力シート!U45:AB54)</f>
        <v>0</v>
      </c>
      <c r="G26" s="690"/>
      <c r="H26" s="690"/>
      <c r="I26" s="690"/>
      <c r="J26" s="690"/>
      <c r="K26" s="690"/>
      <c r="L26" s="690"/>
      <c r="M26" s="690"/>
      <c r="N26" s="690"/>
    </row>
    <row r="28" spans="1:43">
      <c r="C28" s="15" t="s">
        <v>313</v>
      </c>
    </row>
    <row r="29" spans="1:43">
      <c r="D29" s="51" t="str">
        <f>D11</f>
        <v/>
      </c>
      <c r="E29" s="55"/>
      <c r="F29" s="688" t="str">
        <f>IF(D29="","",入力シート!BB45)</f>
        <v/>
      </c>
      <c r="G29" s="688"/>
      <c r="H29" s="688"/>
      <c r="I29" s="688"/>
      <c r="J29" s="688"/>
      <c r="K29" s="688"/>
      <c r="L29" s="688"/>
      <c r="M29" s="688"/>
      <c r="N29" s="688"/>
      <c r="O29" s="688"/>
      <c r="P29" s="688"/>
      <c r="Q29" s="688"/>
      <c r="R29" s="688"/>
      <c r="S29" s="688"/>
      <c r="T29" s="688"/>
      <c r="U29" s="688"/>
      <c r="V29" s="688"/>
      <c r="W29" s="688"/>
      <c r="X29" s="688"/>
      <c r="Y29" s="688"/>
      <c r="Z29" s="688"/>
      <c r="AA29" s="688"/>
      <c r="AB29" s="688"/>
      <c r="AC29" s="688"/>
      <c r="AD29" s="688"/>
      <c r="AE29" s="688"/>
      <c r="AF29" s="688"/>
      <c r="AG29" s="688"/>
      <c r="AH29" s="688"/>
      <c r="AI29" s="55"/>
    </row>
    <row r="30" spans="1:43">
      <c r="D30" s="51" t="str">
        <f t="shared" ref="D30:D38" si="0">D12</f>
        <v/>
      </c>
      <c r="E30" s="55"/>
      <c r="F30" s="688" t="str">
        <f>IF(D30="","",入力シート!BB46)</f>
        <v/>
      </c>
      <c r="G30" s="688"/>
      <c r="H30" s="688"/>
      <c r="I30" s="688"/>
      <c r="J30" s="688"/>
      <c r="K30" s="688"/>
      <c r="L30" s="688"/>
      <c r="M30" s="688"/>
      <c r="N30" s="688"/>
      <c r="O30" s="688"/>
      <c r="P30" s="688"/>
      <c r="Q30" s="688"/>
      <c r="R30" s="688"/>
      <c r="S30" s="688"/>
      <c r="T30" s="688"/>
      <c r="U30" s="688"/>
      <c r="V30" s="688"/>
      <c r="W30" s="688"/>
      <c r="X30" s="688"/>
      <c r="Y30" s="688"/>
      <c r="Z30" s="688"/>
      <c r="AA30" s="688"/>
      <c r="AB30" s="688"/>
      <c r="AC30" s="688"/>
      <c r="AD30" s="688"/>
      <c r="AE30" s="688"/>
      <c r="AF30" s="688"/>
      <c r="AG30" s="688"/>
      <c r="AH30" s="688"/>
      <c r="AI30" s="55"/>
    </row>
    <row r="31" spans="1:43">
      <c r="D31" s="51" t="str">
        <f t="shared" si="0"/>
        <v/>
      </c>
      <c r="E31" s="55"/>
      <c r="F31" s="688" t="str">
        <f>IF(D31="","",入力シート!BB47)</f>
        <v/>
      </c>
      <c r="G31" s="688"/>
      <c r="H31" s="688"/>
      <c r="I31" s="688"/>
      <c r="J31" s="688"/>
      <c r="K31" s="688"/>
      <c r="L31" s="688"/>
      <c r="M31" s="688"/>
      <c r="N31" s="688"/>
      <c r="O31" s="688"/>
      <c r="P31" s="688"/>
      <c r="Q31" s="688"/>
      <c r="R31" s="688"/>
      <c r="S31" s="688"/>
      <c r="T31" s="688"/>
      <c r="U31" s="688"/>
      <c r="V31" s="688"/>
      <c r="W31" s="688"/>
      <c r="X31" s="688"/>
      <c r="Y31" s="688"/>
      <c r="Z31" s="688"/>
      <c r="AA31" s="688"/>
      <c r="AB31" s="688"/>
      <c r="AC31" s="688"/>
      <c r="AD31" s="688"/>
      <c r="AE31" s="688"/>
      <c r="AF31" s="688"/>
      <c r="AG31" s="688"/>
      <c r="AH31" s="688"/>
      <c r="AI31" s="55"/>
    </row>
    <row r="32" spans="1:43">
      <c r="D32" s="51" t="str">
        <f t="shared" si="0"/>
        <v/>
      </c>
      <c r="E32" s="55"/>
      <c r="F32" s="688" t="str">
        <f>IF(D32="","",入力シート!BB48)</f>
        <v/>
      </c>
      <c r="G32" s="688"/>
      <c r="H32" s="688"/>
      <c r="I32" s="688"/>
      <c r="J32" s="688"/>
      <c r="K32" s="688"/>
      <c r="L32" s="688"/>
      <c r="M32" s="688"/>
      <c r="N32" s="688"/>
      <c r="O32" s="688"/>
      <c r="P32" s="688"/>
      <c r="Q32" s="688"/>
      <c r="R32" s="688"/>
      <c r="S32" s="688"/>
      <c r="T32" s="688"/>
      <c r="U32" s="688"/>
      <c r="V32" s="688"/>
      <c r="W32" s="688"/>
      <c r="X32" s="688"/>
      <c r="Y32" s="688"/>
      <c r="Z32" s="688"/>
      <c r="AA32" s="688"/>
      <c r="AB32" s="688"/>
      <c r="AC32" s="688"/>
      <c r="AD32" s="688"/>
      <c r="AE32" s="688"/>
      <c r="AF32" s="688"/>
      <c r="AG32" s="688"/>
      <c r="AH32" s="688"/>
      <c r="AI32" s="55"/>
    </row>
    <row r="33" spans="3:35">
      <c r="D33" s="51" t="str">
        <f t="shared" si="0"/>
        <v/>
      </c>
      <c r="E33" s="55"/>
      <c r="F33" s="688" t="str">
        <f>IF(D33="","",入力シート!BB49)</f>
        <v/>
      </c>
      <c r="G33" s="688"/>
      <c r="H33" s="688"/>
      <c r="I33" s="688"/>
      <c r="J33" s="688"/>
      <c r="K33" s="688"/>
      <c r="L33" s="688"/>
      <c r="M33" s="688"/>
      <c r="N33" s="688"/>
      <c r="O33" s="688"/>
      <c r="P33" s="688"/>
      <c r="Q33" s="688"/>
      <c r="R33" s="688"/>
      <c r="S33" s="688"/>
      <c r="T33" s="688"/>
      <c r="U33" s="688"/>
      <c r="V33" s="688"/>
      <c r="W33" s="688"/>
      <c r="X33" s="688"/>
      <c r="Y33" s="688"/>
      <c r="Z33" s="688"/>
      <c r="AA33" s="688"/>
      <c r="AB33" s="688"/>
      <c r="AC33" s="688"/>
      <c r="AD33" s="688"/>
      <c r="AE33" s="688"/>
      <c r="AF33" s="688"/>
      <c r="AG33" s="688"/>
      <c r="AH33" s="688"/>
      <c r="AI33" s="55"/>
    </row>
    <row r="34" spans="3:35">
      <c r="D34" s="51" t="str">
        <f t="shared" si="0"/>
        <v/>
      </c>
      <c r="E34" s="55"/>
      <c r="F34" s="688" t="str">
        <f>IF(D34="","",入力シート!BB50)</f>
        <v/>
      </c>
      <c r="G34" s="688"/>
      <c r="H34" s="688"/>
      <c r="I34" s="688"/>
      <c r="J34" s="688"/>
      <c r="K34" s="688"/>
      <c r="L34" s="688"/>
      <c r="M34" s="688"/>
      <c r="N34" s="688"/>
      <c r="O34" s="688"/>
      <c r="P34" s="688"/>
      <c r="Q34" s="688"/>
      <c r="R34" s="688"/>
      <c r="S34" s="688"/>
      <c r="T34" s="688"/>
      <c r="U34" s="688"/>
      <c r="V34" s="688"/>
      <c r="W34" s="688"/>
      <c r="X34" s="688"/>
      <c r="Y34" s="688"/>
      <c r="Z34" s="688"/>
      <c r="AA34" s="688"/>
      <c r="AB34" s="688"/>
      <c r="AC34" s="688"/>
      <c r="AD34" s="688"/>
      <c r="AE34" s="688"/>
      <c r="AF34" s="688"/>
      <c r="AG34" s="688"/>
      <c r="AH34" s="688"/>
      <c r="AI34" s="55"/>
    </row>
    <row r="35" spans="3:35">
      <c r="D35" s="51" t="str">
        <f t="shared" si="0"/>
        <v/>
      </c>
      <c r="E35" s="55"/>
      <c r="F35" s="688" t="str">
        <f>IF(D35="","",入力シート!BB51)</f>
        <v/>
      </c>
      <c r="G35" s="688"/>
      <c r="H35" s="688"/>
      <c r="I35" s="688"/>
      <c r="J35" s="688"/>
      <c r="K35" s="688"/>
      <c r="L35" s="688"/>
      <c r="M35" s="688"/>
      <c r="N35" s="688"/>
      <c r="O35" s="688"/>
      <c r="P35" s="688"/>
      <c r="Q35" s="688"/>
      <c r="R35" s="688"/>
      <c r="S35" s="688"/>
      <c r="T35" s="688"/>
      <c r="U35" s="688"/>
      <c r="V35" s="688"/>
      <c r="W35" s="688"/>
      <c r="X35" s="688"/>
      <c r="Y35" s="688"/>
      <c r="Z35" s="688"/>
      <c r="AA35" s="688"/>
      <c r="AB35" s="688"/>
      <c r="AC35" s="688"/>
      <c r="AD35" s="688"/>
      <c r="AE35" s="688"/>
      <c r="AF35" s="688"/>
      <c r="AG35" s="688"/>
      <c r="AH35" s="688"/>
      <c r="AI35" s="55"/>
    </row>
    <row r="36" spans="3:35">
      <c r="D36" s="51" t="str">
        <f t="shared" si="0"/>
        <v/>
      </c>
      <c r="E36" s="55"/>
      <c r="F36" s="688" t="str">
        <f>IF(D36="","",入力シート!BB52)</f>
        <v/>
      </c>
      <c r="G36" s="688"/>
      <c r="H36" s="688"/>
      <c r="I36" s="688"/>
      <c r="J36" s="688"/>
      <c r="K36" s="688"/>
      <c r="L36" s="688"/>
      <c r="M36" s="688"/>
      <c r="N36" s="688"/>
      <c r="O36" s="688"/>
      <c r="P36" s="688"/>
      <c r="Q36" s="688"/>
      <c r="R36" s="688"/>
      <c r="S36" s="688"/>
      <c r="T36" s="688"/>
      <c r="U36" s="688"/>
      <c r="V36" s="688"/>
      <c r="W36" s="688"/>
      <c r="X36" s="688"/>
      <c r="Y36" s="688"/>
      <c r="Z36" s="688"/>
      <c r="AA36" s="688"/>
      <c r="AB36" s="688"/>
      <c r="AC36" s="688"/>
      <c r="AD36" s="688"/>
      <c r="AE36" s="688"/>
      <c r="AF36" s="688"/>
      <c r="AG36" s="688"/>
      <c r="AH36" s="688"/>
      <c r="AI36" s="55"/>
    </row>
    <row r="37" spans="3:35">
      <c r="D37" s="51" t="str">
        <f t="shared" si="0"/>
        <v/>
      </c>
      <c r="E37" s="55"/>
      <c r="F37" s="688" t="str">
        <f>IF(D37="","",入力シート!BB53)</f>
        <v/>
      </c>
      <c r="G37" s="688"/>
      <c r="H37" s="688"/>
      <c r="I37" s="688"/>
      <c r="J37" s="688"/>
      <c r="K37" s="688"/>
      <c r="L37" s="688"/>
      <c r="M37" s="688"/>
      <c r="N37" s="688"/>
      <c r="O37" s="688"/>
      <c r="P37" s="688"/>
      <c r="Q37" s="688"/>
      <c r="R37" s="688"/>
      <c r="S37" s="688"/>
      <c r="T37" s="688"/>
      <c r="U37" s="688"/>
      <c r="V37" s="688"/>
      <c r="W37" s="688"/>
      <c r="X37" s="688"/>
      <c r="Y37" s="688"/>
      <c r="Z37" s="688"/>
      <c r="AA37" s="688"/>
      <c r="AB37" s="688"/>
      <c r="AC37" s="688"/>
      <c r="AD37" s="688"/>
      <c r="AE37" s="688"/>
      <c r="AF37" s="688"/>
      <c r="AG37" s="688"/>
      <c r="AH37" s="688"/>
      <c r="AI37" s="55"/>
    </row>
    <row r="38" spans="3:35">
      <c r="D38" s="51" t="str">
        <f t="shared" si="0"/>
        <v/>
      </c>
      <c r="E38" s="55"/>
      <c r="F38" s="688" t="str">
        <f>IF(D38="","",入力シート!BB54)</f>
        <v/>
      </c>
      <c r="G38" s="688"/>
      <c r="H38" s="688"/>
      <c r="I38" s="688"/>
      <c r="J38" s="688"/>
      <c r="K38" s="688"/>
      <c r="L38" s="688"/>
      <c r="M38" s="688"/>
      <c r="N38" s="688"/>
      <c r="O38" s="688"/>
      <c r="P38" s="688"/>
      <c r="Q38" s="688"/>
      <c r="R38" s="688"/>
      <c r="S38" s="688"/>
      <c r="T38" s="688"/>
      <c r="U38" s="688"/>
      <c r="V38" s="688"/>
      <c r="W38" s="688"/>
      <c r="X38" s="688"/>
      <c r="Y38" s="688"/>
      <c r="Z38" s="688"/>
      <c r="AA38" s="688"/>
      <c r="AB38" s="688"/>
      <c r="AC38" s="688"/>
      <c r="AD38" s="688"/>
      <c r="AE38" s="688"/>
      <c r="AF38" s="688"/>
      <c r="AG38" s="688"/>
      <c r="AH38" s="688"/>
    </row>
    <row r="40" spans="3:35">
      <c r="C40" s="15" t="s">
        <v>314</v>
      </c>
    </row>
    <row r="41" spans="3:35">
      <c r="D41" s="51" t="str">
        <f>D11</f>
        <v/>
      </c>
      <c r="E41" s="55"/>
      <c r="F41" s="688" t="str">
        <f>IF(D41="","",入力シート!AW45)</f>
        <v/>
      </c>
      <c r="G41" s="688"/>
      <c r="H41" s="688"/>
      <c r="I41" s="688"/>
      <c r="J41" s="688"/>
      <c r="K41" s="688"/>
      <c r="L41" s="688"/>
      <c r="M41" s="688"/>
      <c r="N41" s="688"/>
      <c r="O41" s="688"/>
      <c r="P41" s="688"/>
      <c r="Q41" s="688"/>
      <c r="R41" s="688"/>
      <c r="S41" s="688"/>
      <c r="T41" s="688"/>
      <c r="U41" s="688"/>
      <c r="V41" s="688"/>
      <c r="W41" s="688"/>
      <c r="X41" s="688"/>
      <c r="Y41" s="688"/>
      <c r="Z41" s="688"/>
      <c r="AA41" s="688"/>
      <c r="AB41" s="688"/>
      <c r="AC41" s="688"/>
      <c r="AD41" s="688"/>
      <c r="AE41" s="688"/>
      <c r="AF41" s="688"/>
      <c r="AG41" s="688"/>
      <c r="AH41" s="688"/>
      <c r="AI41" s="55"/>
    </row>
    <row r="42" spans="3:35">
      <c r="D42" s="51" t="str">
        <f>D12</f>
        <v/>
      </c>
      <c r="E42" s="55"/>
      <c r="F42" s="688" t="str">
        <f>IF(D42="","",入力シート!AW46)</f>
        <v/>
      </c>
      <c r="G42" s="688"/>
      <c r="H42" s="688"/>
      <c r="I42" s="688"/>
      <c r="J42" s="688"/>
      <c r="K42" s="688"/>
      <c r="L42" s="688"/>
      <c r="M42" s="688"/>
      <c r="N42" s="688"/>
      <c r="O42" s="688"/>
      <c r="P42" s="688"/>
      <c r="Q42" s="688"/>
      <c r="R42" s="688"/>
      <c r="S42" s="688"/>
      <c r="T42" s="688"/>
      <c r="U42" s="688"/>
      <c r="V42" s="688"/>
      <c r="W42" s="688"/>
      <c r="X42" s="688"/>
      <c r="Y42" s="688"/>
      <c r="Z42" s="688"/>
      <c r="AA42" s="688"/>
      <c r="AB42" s="688"/>
      <c r="AC42" s="688"/>
      <c r="AD42" s="688"/>
      <c r="AE42" s="688"/>
      <c r="AF42" s="688"/>
      <c r="AG42" s="688"/>
      <c r="AH42" s="688"/>
      <c r="AI42" s="55"/>
    </row>
    <row r="43" spans="3:35">
      <c r="D43" s="51" t="str">
        <f>D13</f>
        <v/>
      </c>
      <c r="E43" s="55"/>
      <c r="F43" s="688" t="str">
        <f>IF(D43="","",入力シート!AW47)</f>
        <v/>
      </c>
      <c r="G43" s="688"/>
      <c r="H43" s="688"/>
      <c r="I43" s="688"/>
      <c r="J43" s="688"/>
      <c r="K43" s="688"/>
      <c r="L43" s="688"/>
      <c r="M43" s="688"/>
      <c r="N43" s="688"/>
      <c r="O43" s="688"/>
      <c r="P43" s="688"/>
      <c r="Q43" s="688"/>
      <c r="R43" s="688"/>
      <c r="S43" s="688"/>
      <c r="T43" s="688"/>
      <c r="U43" s="688"/>
      <c r="V43" s="688"/>
      <c r="W43" s="688"/>
      <c r="X43" s="688"/>
      <c r="Y43" s="688"/>
      <c r="Z43" s="688"/>
      <c r="AA43" s="688"/>
      <c r="AB43" s="688"/>
      <c r="AC43" s="688"/>
      <c r="AD43" s="688"/>
      <c r="AE43" s="688"/>
      <c r="AF43" s="688"/>
      <c r="AG43" s="688"/>
      <c r="AH43" s="688"/>
      <c r="AI43" s="55"/>
    </row>
    <row r="44" spans="3:35">
      <c r="D44" s="51" t="str">
        <f t="shared" ref="D44:D45" si="1">D14</f>
        <v/>
      </c>
      <c r="E44" s="55"/>
      <c r="F44" s="688" t="str">
        <f>IF(D44="","",入力シート!AW48)</f>
        <v/>
      </c>
      <c r="G44" s="688"/>
      <c r="H44" s="688"/>
      <c r="I44" s="688"/>
      <c r="J44" s="688"/>
      <c r="K44" s="688"/>
      <c r="L44" s="688"/>
      <c r="M44" s="688"/>
      <c r="N44" s="688"/>
      <c r="O44" s="688"/>
      <c r="P44" s="688"/>
      <c r="Q44" s="688"/>
      <c r="R44" s="688"/>
      <c r="S44" s="688"/>
      <c r="T44" s="688"/>
      <c r="U44" s="688"/>
      <c r="V44" s="688"/>
      <c r="W44" s="688"/>
      <c r="X44" s="688"/>
      <c r="Y44" s="688"/>
      <c r="Z44" s="688"/>
      <c r="AA44" s="688"/>
      <c r="AB44" s="688"/>
      <c r="AC44" s="688"/>
      <c r="AD44" s="688"/>
      <c r="AE44" s="688"/>
      <c r="AF44" s="688"/>
      <c r="AG44" s="688"/>
      <c r="AH44" s="688"/>
      <c r="AI44" s="55"/>
    </row>
    <row r="45" spans="3:35">
      <c r="D45" s="51" t="str">
        <f t="shared" si="1"/>
        <v/>
      </c>
      <c r="E45" s="55"/>
      <c r="F45" s="688" t="str">
        <f>IF(D45="","",入力シート!AW49)</f>
        <v/>
      </c>
      <c r="G45" s="688"/>
      <c r="H45" s="688"/>
      <c r="I45" s="688"/>
      <c r="J45" s="688"/>
      <c r="K45" s="688"/>
      <c r="L45" s="688"/>
      <c r="M45" s="688"/>
      <c r="N45" s="688"/>
      <c r="O45" s="688"/>
      <c r="P45" s="688"/>
      <c r="Q45" s="688"/>
      <c r="R45" s="688"/>
      <c r="S45" s="688"/>
      <c r="T45" s="688"/>
      <c r="U45" s="688"/>
      <c r="V45" s="688"/>
      <c r="W45" s="688"/>
      <c r="X45" s="688"/>
      <c r="Y45" s="688"/>
      <c r="Z45" s="688"/>
      <c r="AA45" s="688"/>
      <c r="AB45" s="688"/>
      <c r="AC45" s="688"/>
      <c r="AD45" s="688"/>
      <c r="AE45" s="688"/>
      <c r="AF45" s="688"/>
      <c r="AG45" s="688"/>
      <c r="AH45" s="688"/>
    </row>
    <row r="46" spans="3:35">
      <c r="D46" s="51" t="str">
        <f>D16</f>
        <v/>
      </c>
      <c r="E46" s="55"/>
      <c r="F46" s="688" t="str">
        <f>IF(D46="","",入力シート!AW50)</f>
        <v/>
      </c>
      <c r="G46" s="688"/>
      <c r="H46" s="688"/>
      <c r="I46" s="688"/>
      <c r="J46" s="688"/>
      <c r="K46" s="688"/>
      <c r="L46" s="688"/>
      <c r="M46" s="688"/>
      <c r="N46" s="688"/>
      <c r="O46" s="688"/>
      <c r="P46" s="688"/>
      <c r="Q46" s="688"/>
      <c r="R46" s="688"/>
      <c r="S46" s="688"/>
      <c r="T46" s="688"/>
      <c r="U46" s="688"/>
      <c r="V46" s="688"/>
      <c r="W46" s="688"/>
      <c r="X46" s="688"/>
      <c r="Y46" s="688"/>
      <c r="Z46" s="688"/>
      <c r="AA46" s="688"/>
      <c r="AB46" s="688"/>
      <c r="AC46" s="688"/>
      <c r="AD46" s="688"/>
      <c r="AE46" s="688"/>
      <c r="AF46" s="688"/>
      <c r="AG46" s="688"/>
      <c r="AH46" s="688"/>
      <c r="AI46" s="55"/>
    </row>
    <row r="47" spans="3:35">
      <c r="D47" s="51" t="str">
        <f>D17</f>
        <v/>
      </c>
      <c r="E47" s="55"/>
      <c r="F47" s="688" t="str">
        <f>IF(D47="","",入力シート!AW51)</f>
        <v/>
      </c>
      <c r="G47" s="688"/>
      <c r="H47" s="688"/>
      <c r="I47" s="688"/>
      <c r="J47" s="688"/>
      <c r="K47" s="688"/>
      <c r="L47" s="688"/>
      <c r="M47" s="688"/>
      <c r="N47" s="688"/>
      <c r="O47" s="688"/>
      <c r="P47" s="688"/>
      <c r="Q47" s="688"/>
      <c r="R47" s="688"/>
      <c r="S47" s="688"/>
      <c r="T47" s="688"/>
      <c r="U47" s="688"/>
      <c r="V47" s="688"/>
      <c r="W47" s="688"/>
      <c r="X47" s="688"/>
      <c r="Y47" s="688"/>
      <c r="Z47" s="688"/>
      <c r="AA47" s="688"/>
      <c r="AB47" s="688"/>
      <c r="AC47" s="688"/>
      <c r="AD47" s="688"/>
      <c r="AE47" s="688"/>
      <c r="AF47" s="688"/>
      <c r="AG47" s="688"/>
      <c r="AH47" s="688"/>
      <c r="AI47" s="55"/>
    </row>
    <row r="48" spans="3:35">
      <c r="D48" s="51" t="str">
        <f>D18</f>
        <v/>
      </c>
      <c r="E48" s="55"/>
      <c r="F48" s="688" t="str">
        <f>IF(D48="","",入力シート!AW52)</f>
        <v/>
      </c>
      <c r="G48" s="688"/>
      <c r="H48" s="688"/>
      <c r="I48" s="688"/>
      <c r="J48" s="688"/>
      <c r="K48" s="688"/>
      <c r="L48" s="688"/>
      <c r="M48" s="688"/>
      <c r="N48" s="688"/>
      <c r="O48" s="688"/>
      <c r="P48" s="688"/>
      <c r="Q48" s="688"/>
      <c r="R48" s="688"/>
      <c r="S48" s="688"/>
      <c r="T48" s="688"/>
      <c r="U48" s="688"/>
      <c r="V48" s="688"/>
      <c r="W48" s="688"/>
      <c r="X48" s="688"/>
      <c r="Y48" s="688"/>
      <c r="Z48" s="688"/>
      <c r="AA48" s="688"/>
      <c r="AB48" s="688"/>
      <c r="AC48" s="688"/>
      <c r="AD48" s="688"/>
      <c r="AE48" s="688"/>
      <c r="AF48" s="688"/>
      <c r="AG48" s="688"/>
      <c r="AH48" s="688"/>
      <c r="AI48" s="55"/>
    </row>
    <row r="49" spans="3:35">
      <c r="D49" s="51" t="str">
        <f t="shared" ref="D49:D50" si="2">D19</f>
        <v/>
      </c>
      <c r="E49" s="55"/>
      <c r="F49" s="688" t="str">
        <f>IF(D49="","",入力シート!AW53)</f>
        <v/>
      </c>
      <c r="G49" s="688"/>
      <c r="H49" s="688"/>
      <c r="I49" s="688"/>
      <c r="J49" s="688"/>
      <c r="K49" s="688"/>
      <c r="L49" s="688"/>
      <c r="M49" s="688"/>
      <c r="N49" s="688"/>
      <c r="O49" s="688"/>
      <c r="P49" s="688"/>
      <c r="Q49" s="688"/>
      <c r="R49" s="688"/>
      <c r="S49" s="688"/>
      <c r="T49" s="688"/>
      <c r="U49" s="688"/>
      <c r="V49" s="688"/>
      <c r="W49" s="688"/>
      <c r="X49" s="688"/>
      <c r="Y49" s="688"/>
      <c r="Z49" s="688"/>
      <c r="AA49" s="688"/>
      <c r="AB49" s="688"/>
      <c r="AC49" s="688"/>
      <c r="AD49" s="688"/>
      <c r="AE49" s="688"/>
      <c r="AF49" s="688"/>
      <c r="AG49" s="688"/>
      <c r="AH49" s="688"/>
      <c r="AI49" s="55"/>
    </row>
    <row r="50" spans="3:35">
      <c r="D50" s="51" t="str">
        <f t="shared" si="2"/>
        <v/>
      </c>
      <c r="E50" s="55"/>
      <c r="F50" s="688" t="str">
        <f>IF(D50="","",入力シート!AW54)</f>
        <v/>
      </c>
      <c r="G50" s="688"/>
      <c r="H50" s="688"/>
      <c r="I50" s="688"/>
      <c r="J50" s="688"/>
      <c r="K50" s="688"/>
      <c r="L50" s="688"/>
      <c r="M50" s="688"/>
      <c r="N50" s="688"/>
      <c r="O50" s="688"/>
      <c r="P50" s="688"/>
      <c r="Q50" s="688"/>
      <c r="R50" s="688"/>
      <c r="S50" s="688"/>
      <c r="T50" s="688"/>
      <c r="U50" s="688"/>
      <c r="V50" s="688"/>
      <c r="W50" s="688"/>
      <c r="X50" s="688"/>
      <c r="Y50" s="688"/>
      <c r="Z50" s="688"/>
      <c r="AA50" s="688"/>
      <c r="AB50" s="688"/>
      <c r="AC50" s="688"/>
      <c r="AD50" s="688"/>
      <c r="AE50" s="688"/>
      <c r="AF50" s="688"/>
      <c r="AG50" s="688"/>
      <c r="AH50" s="688"/>
    </row>
    <row r="52" spans="3:35">
      <c r="C52" s="15" t="s">
        <v>315</v>
      </c>
    </row>
    <row r="53" spans="3:35">
      <c r="F53" s="700" t="s">
        <v>316</v>
      </c>
      <c r="G53" s="700"/>
      <c r="H53" s="700"/>
      <c r="I53" s="700"/>
      <c r="J53" s="700"/>
      <c r="K53" s="700"/>
      <c r="L53" s="700"/>
      <c r="M53" s="700"/>
    </row>
    <row r="54" spans="3:35">
      <c r="F54" s="56"/>
      <c r="G54" s="56"/>
      <c r="H54" s="56"/>
      <c r="I54" s="56"/>
      <c r="J54" s="56"/>
      <c r="K54" s="56"/>
      <c r="L54" s="56"/>
      <c r="M54" s="56"/>
    </row>
    <row r="56" spans="3:35">
      <c r="D56" s="137" t="s">
        <v>317</v>
      </c>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row>
    <row r="57" spans="3:35">
      <c r="D57" s="701">
        <f>入力シート!F127</f>
        <v>0</v>
      </c>
      <c r="E57" s="701"/>
      <c r="F57" s="701"/>
      <c r="G57" s="701"/>
      <c r="H57" s="701"/>
      <c r="I57" s="701"/>
      <c r="J57" s="701"/>
      <c r="K57" s="701"/>
      <c r="L57" s="197" t="s">
        <v>318</v>
      </c>
      <c r="M57" s="197"/>
      <c r="N57" s="197"/>
      <c r="O57" s="197"/>
    </row>
    <row r="58" spans="3:35">
      <c r="E58" s="700" t="s">
        <v>319</v>
      </c>
      <c r="F58" s="700"/>
      <c r="G58" s="700"/>
      <c r="H58" s="700"/>
      <c r="I58" s="700"/>
      <c r="J58" s="700"/>
      <c r="K58" s="55"/>
      <c r="L58" s="55"/>
    </row>
    <row r="59" spans="3:35">
      <c r="F59" s="412" t="s">
        <v>320</v>
      </c>
      <c r="G59" s="412"/>
      <c r="H59" s="412"/>
      <c r="I59" s="412"/>
      <c r="J59" s="197">
        <f>入力シート!F128</f>
        <v>0</v>
      </c>
      <c r="K59" s="197"/>
      <c r="L59" s="197"/>
      <c r="M59" s="197"/>
      <c r="N59" s="197"/>
      <c r="O59" s="197"/>
      <c r="P59" s="197"/>
      <c r="Q59" s="9"/>
      <c r="R59" s="9"/>
      <c r="S59" s="9"/>
      <c r="T59" s="412" t="s">
        <v>321</v>
      </c>
      <c r="U59" s="412"/>
      <c r="V59" s="412"/>
      <c r="W59" s="412"/>
      <c r="X59" s="197">
        <f>入力シート!Q128</f>
        <v>0</v>
      </c>
      <c r="Y59" s="197"/>
      <c r="Z59" s="197"/>
      <c r="AA59" s="197"/>
      <c r="AB59" s="197"/>
      <c r="AC59" s="197"/>
      <c r="AD59" s="197"/>
      <c r="AE59" s="197"/>
      <c r="AF59" s="57"/>
      <c r="AG59" s="9"/>
      <c r="AH59" s="9"/>
    </row>
    <row r="60" spans="3:35">
      <c r="F60" s="47"/>
      <c r="G60" s="47"/>
      <c r="H60" s="47"/>
      <c r="I60" s="47"/>
      <c r="T60" s="47"/>
      <c r="U60" s="47"/>
      <c r="V60" s="47"/>
      <c r="W60" s="47"/>
      <c r="AF60" s="12"/>
    </row>
    <row r="61" spans="3:35">
      <c r="F61" s="412" t="s">
        <v>320</v>
      </c>
      <c r="G61" s="412"/>
      <c r="H61" s="412"/>
      <c r="I61" s="412"/>
      <c r="J61" s="197">
        <f>入力シート!F129</f>
        <v>0</v>
      </c>
      <c r="K61" s="197"/>
      <c r="L61" s="197"/>
      <c r="M61" s="197"/>
      <c r="N61" s="197"/>
      <c r="O61" s="197"/>
      <c r="P61" s="197"/>
      <c r="Q61" s="9"/>
      <c r="R61" s="9"/>
      <c r="S61" s="9"/>
      <c r="T61" s="412" t="s">
        <v>321</v>
      </c>
      <c r="U61" s="412"/>
      <c r="V61" s="412"/>
      <c r="W61" s="412"/>
      <c r="X61" s="197">
        <f>入力シート!Q129</f>
        <v>0</v>
      </c>
      <c r="Y61" s="197"/>
      <c r="Z61" s="197"/>
      <c r="AA61" s="197"/>
      <c r="AB61" s="197"/>
      <c r="AC61" s="197"/>
      <c r="AD61" s="197"/>
      <c r="AE61" s="197"/>
      <c r="AF61" s="57"/>
      <c r="AG61" s="9"/>
      <c r="AH61" s="9"/>
    </row>
    <row r="62" spans="3:35">
      <c r="F62" s="47"/>
      <c r="G62" s="47"/>
      <c r="H62" s="47"/>
      <c r="I62" s="47"/>
      <c r="J62" s="9"/>
      <c r="K62" s="9"/>
      <c r="L62" s="9"/>
      <c r="M62" s="9"/>
      <c r="N62" s="9"/>
      <c r="O62" s="9"/>
      <c r="P62" s="9"/>
      <c r="Q62" s="9"/>
      <c r="R62" s="9"/>
      <c r="S62" s="9"/>
      <c r="T62" s="47"/>
      <c r="U62" s="47"/>
      <c r="V62" s="47"/>
      <c r="W62" s="47"/>
      <c r="X62" s="9"/>
      <c r="Y62" s="9"/>
      <c r="Z62" s="9"/>
      <c r="AA62" s="9"/>
      <c r="AB62" s="9"/>
      <c r="AC62" s="9"/>
      <c r="AD62" s="9"/>
      <c r="AE62" s="9"/>
      <c r="AF62" s="9"/>
      <c r="AG62" s="9"/>
      <c r="AH62" s="9"/>
    </row>
    <row r="63" spans="3:35">
      <c r="F63" s="47"/>
      <c r="G63" s="47"/>
      <c r="H63" s="47"/>
      <c r="I63" s="47"/>
      <c r="J63" s="9"/>
      <c r="K63" s="9"/>
      <c r="L63" s="9"/>
      <c r="M63" s="9"/>
      <c r="N63" s="9"/>
      <c r="O63" s="9"/>
      <c r="P63" s="9"/>
      <c r="Q63" s="9"/>
      <c r="R63" s="9"/>
      <c r="S63" s="9"/>
      <c r="T63" s="47"/>
      <c r="U63" s="47"/>
      <c r="V63" s="47"/>
      <c r="W63" s="47"/>
      <c r="X63" s="9"/>
      <c r="Y63" s="9"/>
      <c r="Z63" s="9"/>
      <c r="AA63" s="9"/>
      <c r="AB63" s="9"/>
      <c r="AC63" s="9"/>
      <c r="AD63" s="9"/>
      <c r="AE63" s="9"/>
      <c r="AF63" s="9"/>
      <c r="AG63" s="9"/>
      <c r="AH63" s="9"/>
    </row>
    <row r="64" spans="3:35">
      <c r="F64" s="47"/>
      <c r="G64" s="47"/>
      <c r="H64" s="47"/>
      <c r="I64" s="47"/>
      <c r="J64" s="9"/>
      <c r="K64" s="9"/>
      <c r="L64" s="9"/>
      <c r="M64" s="9"/>
      <c r="N64" s="9"/>
      <c r="O64" s="9"/>
      <c r="P64" s="9"/>
      <c r="Q64" s="9"/>
      <c r="R64" s="9"/>
      <c r="S64" s="9"/>
      <c r="T64" s="47"/>
      <c r="U64" s="47"/>
      <c r="V64" s="47"/>
      <c r="W64" s="47"/>
      <c r="X64" s="9"/>
      <c r="Y64" s="9"/>
      <c r="Z64" s="9"/>
      <c r="AA64" s="9"/>
      <c r="AB64" s="9"/>
      <c r="AC64" s="9"/>
      <c r="AD64" s="9"/>
      <c r="AE64" s="9"/>
      <c r="AF64" s="9"/>
      <c r="AG64" s="9"/>
      <c r="AH64" s="9"/>
    </row>
    <row r="65" spans="2:35">
      <c r="F65" s="47"/>
      <c r="G65" s="47"/>
      <c r="H65" s="47"/>
      <c r="I65" s="47"/>
      <c r="J65" s="9"/>
      <c r="K65" s="9"/>
      <c r="L65" s="9"/>
      <c r="M65" s="9"/>
      <c r="N65" s="9"/>
      <c r="O65" s="9"/>
      <c r="P65" s="9"/>
      <c r="Q65" s="9"/>
      <c r="R65" s="9"/>
      <c r="S65" s="9"/>
      <c r="T65" s="47"/>
      <c r="U65" s="47"/>
      <c r="V65" s="47"/>
      <c r="W65" s="47"/>
      <c r="X65" s="9"/>
      <c r="Y65" s="9"/>
      <c r="Z65" s="9"/>
      <c r="AA65" s="9"/>
      <c r="AB65" s="9"/>
      <c r="AC65" s="9"/>
      <c r="AD65" s="9"/>
      <c r="AE65" s="9"/>
      <c r="AF65" s="9"/>
      <c r="AG65" s="9"/>
      <c r="AH65" s="9"/>
    </row>
    <row r="66" spans="2:35" ht="13.15" customHeight="1">
      <c r="B66" s="698" t="s">
        <v>322</v>
      </c>
      <c r="C66" s="698"/>
      <c r="D66" s="699" t="s">
        <v>323</v>
      </c>
      <c r="E66" s="699"/>
      <c r="F66" s="699"/>
      <c r="G66" s="699"/>
      <c r="H66" s="699"/>
      <c r="I66" s="699"/>
      <c r="J66" s="699"/>
      <c r="K66" s="699"/>
      <c r="L66" s="699"/>
      <c r="M66" s="699"/>
      <c r="N66" s="699"/>
      <c r="O66" s="699"/>
      <c r="P66" s="699"/>
      <c r="Q66" s="699"/>
      <c r="R66" s="699"/>
      <c r="S66" s="699"/>
      <c r="T66" s="699"/>
      <c r="U66" s="699"/>
      <c r="V66" s="699"/>
      <c r="W66" s="699"/>
      <c r="X66" s="699"/>
      <c r="Y66" s="699"/>
      <c r="Z66" s="699"/>
      <c r="AA66" s="699"/>
      <c r="AB66" s="699"/>
      <c r="AC66" s="699"/>
      <c r="AD66" s="699"/>
      <c r="AE66" s="699"/>
      <c r="AF66" s="699"/>
      <c r="AG66" s="699"/>
      <c r="AH66" s="699"/>
      <c r="AI66" s="699"/>
    </row>
    <row r="67" spans="2:35">
      <c r="B67" s="58"/>
      <c r="C67" s="58"/>
      <c r="D67" s="699"/>
      <c r="E67" s="699"/>
      <c r="F67" s="699"/>
      <c r="G67" s="699"/>
      <c r="H67" s="699"/>
      <c r="I67" s="699"/>
      <c r="J67" s="699"/>
      <c r="K67" s="699"/>
      <c r="L67" s="699"/>
      <c r="M67" s="699"/>
      <c r="N67" s="699"/>
      <c r="O67" s="699"/>
      <c r="P67" s="699"/>
      <c r="Q67" s="699"/>
      <c r="R67" s="699"/>
      <c r="S67" s="699"/>
      <c r="T67" s="699"/>
      <c r="U67" s="699"/>
      <c r="V67" s="699"/>
      <c r="W67" s="699"/>
      <c r="X67" s="699"/>
      <c r="Y67" s="699"/>
      <c r="Z67" s="699"/>
      <c r="AA67" s="699"/>
      <c r="AB67" s="699"/>
      <c r="AC67" s="699"/>
      <c r="AD67" s="699"/>
      <c r="AE67" s="699"/>
      <c r="AF67" s="699"/>
      <c r="AG67" s="699"/>
      <c r="AH67" s="699"/>
      <c r="AI67" s="699"/>
    </row>
    <row r="68" spans="2:35">
      <c r="B68" s="59"/>
      <c r="C68" s="59"/>
      <c r="D68" s="699"/>
      <c r="E68" s="699"/>
      <c r="F68" s="699"/>
      <c r="G68" s="699"/>
      <c r="H68" s="699"/>
      <c r="I68" s="699"/>
      <c r="J68" s="699"/>
      <c r="K68" s="699"/>
      <c r="L68" s="699"/>
      <c r="M68" s="699"/>
      <c r="N68" s="699"/>
      <c r="O68" s="699"/>
      <c r="P68" s="699"/>
      <c r="Q68" s="699"/>
      <c r="R68" s="699"/>
      <c r="S68" s="699"/>
      <c r="T68" s="699"/>
      <c r="U68" s="699"/>
      <c r="V68" s="699"/>
      <c r="W68" s="699"/>
      <c r="X68" s="699"/>
      <c r="Y68" s="699"/>
      <c r="Z68" s="699"/>
      <c r="AA68" s="699"/>
      <c r="AB68" s="699"/>
      <c r="AC68" s="699"/>
      <c r="AD68" s="699"/>
      <c r="AE68" s="699"/>
      <c r="AF68" s="699"/>
      <c r="AG68" s="699"/>
      <c r="AH68" s="699"/>
      <c r="AI68" s="699"/>
    </row>
  </sheetData>
  <sheetProtection sheet="1" objects="1" scenarios="1"/>
  <mergeCells count="118">
    <mergeCell ref="F46:AH46"/>
    <mergeCell ref="F47:AH47"/>
    <mergeCell ref="F48:AH48"/>
    <mergeCell ref="F49:AH49"/>
    <mergeCell ref="F50:AH50"/>
    <mergeCell ref="F61:I61"/>
    <mergeCell ref="J61:P61"/>
    <mergeCell ref="T61:W61"/>
    <mergeCell ref="X61:AE61"/>
    <mergeCell ref="B66:C66"/>
    <mergeCell ref="D66:AI68"/>
    <mergeCell ref="F53:M53"/>
    <mergeCell ref="D56:AI56"/>
    <mergeCell ref="D57:K57"/>
    <mergeCell ref="L57:O57"/>
    <mergeCell ref="E58:J58"/>
    <mergeCell ref="F59:I59"/>
    <mergeCell ref="J59:P59"/>
    <mergeCell ref="T59:W59"/>
    <mergeCell ref="X59:AE59"/>
    <mergeCell ref="AN21:AQ21"/>
    <mergeCell ref="F23:M23"/>
    <mergeCell ref="O23:U23"/>
    <mergeCell ref="V23:AA23"/>
    <mergeCell ref="AN19:AQ19"/>
    <mergeCell ref="E20:P20"/>
    <mergeCell ref="Q20:S20"/>
    <mergeCell ref="T20:X20"/>
    <mergeCell ref="Y20:AF20"/>
    <mergeCell ref="AG20:AI20"/>
    <mergeCell ref="AJ20:AM20"/>
    <mergeCell ref="AN20:AQ20"/>
    <mergeCell ref="E19:P19"/>
    <mergeCell ref="Q19:S19"/>
    <mergeCell ref="T19:X19"/>
    <mergeCell ref="Y19:AF19"/>
    <mergeCell ref="AG19:AI19"/>
    <mergeCell ref="AJ19:AM19"/>
    <mergeCell ref="AN17:AQ17"/>
    <mergeCell ref="E18:P18"/>
    <mergeCell ref="Q18:S18"/>
    <mergeCell ref="T18:X18"/>
    <mergeCell ref="Y18:AF18"/>
    <mergeCell ref="AG18:AI18"/>
    <mergeCell ref="AJ18:AM18"/>
    <mergeCell ref="AN18:AQ18"/>
    <mergeCell ref="E17:P17"/>
    <mergeCell ref="Q17:S17"/>
    <mergeCell ref="T17:X17"/>
    <mergeCell ref="Y17:AF17"/>
    <mergeCell ref="AG17:AI17"/>
    <mergeCell ref="AJ17:AM17"/>
    <mergeCell ref="AN15:AQ15"/>
    <mergeCell ref="E16:P16"/>
    <mergeCell ref="Q16:S16"/>
    <mergeCell ref="T16:X16"/>
    <mergeCell ref="Y16:AF16"/>
    <mergeCell ref="AG16:AI16"/>
    <mergeCell ref="AJ16:AM16"/>
    <mergeCell ref="AN16:AQ16"/>
    <mergeCell ref="E15:P15"/>
    <mergeCell ref="Q15:S15"/>
    <mergeCell ref="T15:X15"/>
    <mergeCell ref="Y15:AF15"/>
    <mergeCell ref="AG15:AI15"/>
    <mergeCell ref="AJ15:AM15"/>
    <mergeCell ref="AN13:AQ13"/>
    <mergeCell ref="E14:P14"/>
    <mergeCell ref="Q14:S14"/>
    <mergeCell ref="T14:X14"/>
    <mergeCell ref="Y14:AF14"/>
    <mergeCell ref="AG14:AI14"/>
    <mergeCell ref="AJ14:AM14"/>
    <mergeCell ref="AN14:AQ14"/>
    <mergeCell ref="E13:P13"/>
    <mergeCell ref="Q13:S13"/>
    <mergeCell ref="T13:X13"/>
    <mergeCell ref="Y13:AF13"/>
    <mergeCell ref="AG13:AI13"/>
    <mergeCell ref="AJ13:AM13"/>
    <mergeCell ref="AN10:AQ10"/>
    <mergeCell ref="E11:P11"/>
    <mergeCell ref="Q11:S11"/>
    <mergeCell ref="T11:X11"/>
    <mergeCell ref="Y11:AF11"/>
    <mergeCell ref="AG11:AI11"/>
    <mergeCell ref="AJ11:AM11"/>
    <mergeCell ref="AN11:AQ11"/>
    <mergeCell ref="E12:P12"/>
    <mergeCell ref="Q12:S12"/>
    <mergeCell ref="T12:X12"/>
    <mergeCell ref="Y12:AF12"/>
    <mergeCell ref="AG12:AI12"/>
    <mergeCell ref="AJ12:AM12"/>
    <mergeCell ref="AN12:AQ12"/>
    <mergeCell ref="B1:AI1"/>
    <mergeCell ref="B2:AI2"/>
    <mergeCell ref="B6:AI6"/>
    <mergeCell ref="AJ10:AM10"/>
    <mergeCell ref="AG21:AI21"/>
    <mergeCell ref="AJ21:AM21"/>
    <mergeCell ref="F38:AH38"/>
    <mergeCell ref="F41:AH41"/>
    <mergeCell ref="F42:AH42"/>
    <mergeCell ref="F37:AH37"/>
    <mergeCell ref="F34:AH34"/>
    <mergeCell ref="F35:AH35"/>
    <mergeCell ref="F36:AH36"/>
    <mergeCell ref="F43:AH43"/>
    <mergeCell ref="F44:AH44"/>
    <mergeCell ref="F45:AH45"/>
    <mergeCell ref="V24:AA24"/>
    <mergeCell ref="F26:N26"/>
    <mergeCell ref="F29:AH29"/>
    <mergeCell ref="F30:AH30"/>
    <mergeCell ref="F31:AH31"/>
    <mergeCell ref="F32:AH32"/>
    <mergeCell ref="F33:AH33"/>
  </mergeCells>
  <phoneticPr fontId="7"/>
  <printOptions horizontalCentered="1"/>
  <pageMargins left="0.70866141732283472" right="0.70866141732283472" top="0.74803149606299213" bottom="0.74803149606299213" header="0.31496062992125984" footer="0.31496062992125984"/>
  <pageSetup paperSize="9" scale="65" orientation="portrait" blackAndWhite="1" r:id="rId1"/>
  <headerFooter>
    <oddFooter xml:space="preserve">&amp;C&amp;8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7BECC-FEDD-410A-A23B-759EBB486994}">
  <sheetPr>
    <tabColor theme="0" tint="-0.499984740745262"/>
  </sheetPr>
  <dimension ref="A1:AQ56"/>
  <sheetViews>
    <sheetView showZeros="0" view="pageBreakPreview" zoomScale="90" zoomScaleNormal="90" zoomScaleSheetLayoutView="90" workbookViewId="0">
      <selection activeCell="B1" sqref="B1"/>
    </sheetView>
  </sheetViews>
  <sheetFormatPr defaultColWidth="2.42578125" defaultRowHeight="18.75"/>
  <cols>
    <col min="1" max="1" width="4" style="15" bestFit="1" customWidth="1"/>
    <col min="2" max="16384" width="2.42578125" style="15"/>
  </cols>
  <sheetData>
    <row r="1" spans="1:43">
      <c r="B1" s="691" t="s">
        <v>304</v>
      </c>
      <c r="C1" s="691"/>
      <c r="D1" s="691"/>
      <c r="E1" s="691"/>
      <c r="F1" s="691"/>
      <c r="G1" s="691"/>
      <c r="H1" s="691"/>
      <c r="I1" s="691"/>
      <c r="J1" s="691"/>
      <c r="K1" s="691"/>
      <c r="L1" s="691"/>
      <c r="M1" s="691"/>
      <c r="N1" s="691"/>
      <c r="O1" s="691"/>
      <c r="P1" s="691"/>
      <c r="Q1" s="691"/>
      <c r="R1" s="691"/>
      <c r="S1" s="691"/>
      <c r="T1" s="691"/>
      <c r="U1" s="691"/>
      <c r="V1" s="691"/>
      <c r="W1" s="691"/>
      <c r="X1" s="691"/>
      <c r="Y1" s="691"/>
      <c r="Z1" s="691"/>
      <c r="AA1" s="691"/>
      <c r="AB1" s="691"/>
      <c r="AC1" s="691"/>
      <c r="AD1" s="691"/>
      <c r="AE1" s="691"/>
      <c r="AF1" s="691"/>
      <c r="AG1" s="691"/>
      <c r="AH1" s="691"/>
      <c r="AI1" s="691"/>
    </row>
    <row r="2" spans="1:43">
      <c r="B2" s="691" t="s">
        <v>305</v>
      </c>
      <c r="C2" s="691"/>
      <c r="D2" s="691"/>
      <c r="E2" s="691"/>
      <c r="F2" s="691"/>
      <c r="G2" s="691"/>
      <c r="H2" s="691"/>
      <c r="I2" s="691"/>
      <c r="J2" s="691"/>
      <c r="K2" s="691"/>
      <c r="L2" s="691"/>
      <c r="M2" s="691"/>
      <c r="N2" s="691"/>
      <c r="O2" s="691"/>
      <c r="P2" s="691"/>
      <c r="Q2" s="691"/>
      <c r="R2" s="691"/>
      <c r="S2" s="691"/>
      <c r="T2" s="691"/>
      <c r="U2" s="691"/>
      <c r="V2" s="691"/>
      <c r="W2" s="691"/>
      <c r="X2" s="691"/>
      <c r="Y2" s="691"/>
      <c r="Z2" s="691"/>
      <c r="AA2" s="691"/>
      <c r="AB2" s="691"/>
      <c r="AC2" s="691"/>
      <c r="AD2" s="691"/>
      <c r="AE2" s="691"/>
      <c r="AF2" s="691"/>
      <c r="AG2" s="691"/>
      <c r="AH2" s="691"/>
      <c r="AI2" s="691"/>
    </row>
    <row r="6" spans="1:43" ht="22.5" customHeight="1">
      <c r="B6" s="687" t="s">
        <v>306</v>
      </c>
      <c r="C6" s="687"/>
      <c r="D6" s="687"/>
      <c r="E6" s="687"/>
      <c r="F6" s="687"/>
      <c r="G6" s="687"/>
      <c r="H6" s="687"/>
      <c r="I6" s="687"/>
      <c r="J6" s="687"/>
      <c r="K6" s="687"/>
      <c r="L6" s="687"/>
      <c r="M6" s="687"/>
      <c r="N6" s="687"/>
      <c r="O6" s="687"/>
      <c r="P6" s="687"/>
      <c r="Q6" s="687"/>
      <c r="R6" s="687"/>
      <c r="S6" s="687"/>
      <c r="T6" s="687"/>
      <c r="U6" s="687"/>
      <c r="V6" s="687"/>
      <c r="W6" s="687"/>
      <c r="X6" s="687"/>
      <c r="Y6" s="687"/>
      <c r="Z6" s="687"/>
      <c r="AA6" s="687"/>
      <c r="AB6" s="687"/>
      <c r="AC6" s="687"/>
      <c r="AD6" s="687"/>
      <c r="AE6" s="687"/>
      <c r="AF6" s="687"/>
      <c r="AG6" s="687"/>
      <c r="AH6" s="687"/>
      <c r="AI6" s="687"/>
    </row>
    <row r="7" spans="1:43">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row>
    <row r="10" spans="1:43">
      <c r="A10" s="9" t="s">
        <v>307</v>
      </c>
      <c r="B10" s="9"/>
      <c r="C10" s="137" t="s">
        <v>324</v>
      </c>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97" t="s">
        <v>309</v>
      </c>
      <c r="AK10" s="197"/>
      <c r="AL10" s="197"/>
      <c r="AM10" s="197"/>
      <c r="AN10" s="197" t="s">
        <v>72</v>
      </c>
      <c r="AO10" s="197"/>
      <c r="AP10" s="197"/>
      <c r="AQ10" s="197"/>
    </row>
    <row r="11" spans="1:43" ht="13.5" customHeight="1">
      <c r="A11" s="15">
        <v>1</v>
      </c>
      <c r="D11" s="51" t="str">
        <f>IF(E11="","","①")</f>
        <v/>
      </c>
      <c r="E11" s="693" t="str">
        <f>IF(VLOOKUP(A11,入力シート!$B$58:$H$67,3,FALSE)="","",VLOOKUP(A11,入力シート!$B$58:$K$67,3,FALSE))</f>
        <v/>
      </c>
      <c r="F11" s="693"/>
      <c r="G11" s="693"/>
      <c r="H11" s="693"/>
      <c r="I11" s="693"/>
      <c r="J11" s="693"/>
      <c r="K11" s="693">
        <f>IF(ISNA(VLOOKUP(A11,入力シート!$B$58:$H$67,8,FALSE)),"",VLOOKUP(A11,入力シート!$B$58:$K$67,8,FALSE))</f>
        <v>0</v>
      </c>
      <c r="L11" s="693"/>
      <c r="M11" s="693"/>
      <c r="N11" s="693"/>
      <c r="O11" s="693"/>
      <c r="P11" s="693"/>
      <c r="Q11" s="52"/>
      <c r="R11" s="52"/>
      <c r="S11" s="52"/>
      <c r="T11" s="60"/>
      <c r="U11" s="60"/>
      <c r="V11" s="60"/>
      <c r="W11" s="60"/>
      <c r="X11" s="60"/>
      <c r="Y11" s="27"/>
      <c r="Z11" s="27"/>
      <c r="AA11" s="27"/>
      <c r="AB11" s="27"/>
      <c r="AC11" s="27"/>
      <c r="AD11" s="27"/>
      <c r="AE11" s="27"/>
      <c r="AF11" s="27"/>
      <c r="AG11" s="61"/>
      <c r="AH11" s="61"/>
      <c r="AI11" s="61"/>
      <c r="AJ11" s="689" t="str">
        <f>IF(ISNA(VLOOKUP(A11,入力シート!$B$58:$AQ$67,30,FALSE)),"",VLOOKUP(A11,入力シート!$B$58:$AQ$67,30,FALSE))</f>
        <v/>
      </c>
      <c r="AK11" s="689"/>
      <c r="AL11" s="689"/>
      <c r="AM11" s="689"/>
      <c r="AN11" s="689" t="str">
        <f>IF(ISNA(VLOOKUP(A11,入力シート!$B$58:$AQ$67,25,FALSE)),"",VLOOKUP(A11,入力シート!$B$58:$AQ$67,25,FALSE))</f>
        <v/>
      </c>
      <c r="AO11" s="689"/>
      <c r="AP11" s="689"/>
      <c r="AQ11" s="689"/>
    </row>
    <row r="12" spans="1:43" ht="13.5" customHeight="1">
      <c r="A12" s="15">
        <v>2</v>
      </c>
      <c r="D12" s="51" t="str">
        <f>IF(E12="","","②")</f>
        <v/>
      </c>
      <c r="E12" s="693" t="str">
        <f>IF(VLOOKUP(A12,入力シート!$B$58:$H$67,3,FALSE)="","",VLOOKUP(A12,入力シート!$B$58:$K$67,3,FALSE))</f>
        <v/>
      </c>
      <c r="F12" s="693"/>
      <c r="G12" s="693"/>
      <c r="H12" s="693"/>
      <c r="I12" s="693"/>
      <c r="J12" s="693"/>
      <c r="K12" s="693">
        <f>IF(ISNA(VLOOKUP(A12,入力シート!$B$58:$H$67,8,FALSE)),"",VLOOKUP(A12,入力シート!$B$58:$K$67,8,FALSE))</f>
        <v>0</v>
      </c>
      <c r="L12" s="693"/>
      <c r="M12" s="693"/>
      <c r="N12" s="693"/>
      <c r="O12" s="693"/>
      <c r="P12" s="693"/>
      <c r="Q12" s="52"/>
      <c r="R12" s="52"/>
      <c r="S12" s="52"/>
      <c r="T12" s="60"/>
      <c r="U12" s="60"/>
      <c r="V12" s="60"/>
      <c r="W12" s="60"/>
      <c r="X12" s="60"/>
      <c r="Y12" s="27"/>
      <c r="Z12" s="27"/>
      <c r="AA12" s="27"/>
      <c r="AB12" s="27"/>
      <c r="AC12" s="27"/>
      <c r="AD12" s="27"/>
      <c r="AE12" s="27"/>
      <c r="AF12" s="27"/>
      <c r="AG12" s="61"/>
      <c r="AH12" s="61"/>
      <c r="AI12" s="61"/>
      <c r="AJ12" s="689" t="str">
        <f>IF(ISNA(VLOOKUP(A12,入力シート!$B$58:$AQ$67,30,FALSE)),"",VLOOKUP(A12,入力シート!$B$58:$AQ$67,30,FALSE))</f>
        <v/>
      </c>
      <c r="AK12" s="689"/>
      <c r="AL12" s="689"/>
      <c r="AM12" s="689"/>
      <c r="AN12" s="689" t="str">
        <f>IF(ISNA(VLOOKUP(A12,入力シート!$B$58:$AQ$67,25,FALSE)),"",VLOOKUP(A12,入力シート!$B$58:$AQ$67,25,FALSE))</f>
        <v/>
      </c>
      <c r="AO12" s="689"/>
      <c r="AP12" s="689"/>
      <c r="AQ12" s="689"/>
    </row>
    <row r="13" spans="1:43" ht="13.5" customHeight="1">
      <c r="A13" s="15">
        <v>3</v>
      </c>
      <c r="D13" s="51" t="str">
        <f>IF(E13="","","③")</f>
        <v/>
      </c>
      <c r="E13" s="693" t="str">
        <f>IF(VLOOKUP(A13,入力シート!$B$58:$H$67,3,FALSE)="","",VLOOKUP(A13,入力シート!$B$58:$K$67,3,FALSE))</f>
        <v/>
      </c>
      <c r="F13" s="693"/>
      <c r="G13" s="693"/>
      <c r="H13" s="693"/>
      <c r="I13" s="693"/>
      <c r="J13" s="693"/>
      <c r="K13" s="693">
        <f>IF(ISNA(VLOOKUP(A13,入力シート!$B$58:$H$67,8,FALSE)),"",VLOOKUP(A13,入力シート!$B$58:$K$67,8,FALSE))</f>
        <v>0</v>
      </c>
      <c r="L13" s="693"/>
      <c r="M13" s="693"/>
      <c r="N13" s="693"/>
      <c r="O13" s="693"/>
      <c r="P13" s="693"/>
      <c r="Q13" s="52"/>
      <c r="R13" s="52"/>
      <c r="S13" s="52"/>
      <c r="T13" s="60"/>
      <c r="U13" s="60"/>
      <c r="V13" s="60"/>
      <c r="W13" s="60"/>
      <c r="X13" s="60"/>
      <c r="Y13" s="27"/>
      <c r="Z13" s="27"/>
      <c r="AA13" s="27"/>
      <c r="AB13" s="27"/>
      <c r="AC13" s="27"/>
      <c r="AD13" s="27"/>
      <c r="AE13" s="27"/>
      <c r="AF13" s="27"/>
      <c r="AG13" s="61"/>
      <c r="AH13" s="61"/>
      <c r="AI13" s="61"/>
      <c r="AJ13" s="689" t="str">
        <f>IF(ISNA(VLOOKUP(A13,入力シート!$B$58:$AQ$67,30,FALSE)),"",VLOOKUP(A13,入力シート!$B$58:$AQ$67,30,FALSE))</f>
        <v/>
      </c>
      <c r="AK13" s="689"/>
      <c r="AL13" s="689"/>
      <c r="AM13" s="689"/>
      <c r="AN13" s="689" t="str">
        <f>IF(ISNA(VLOOKUP(A13,入力シート!$B$58:$AQ$67,25,FALSE)),"",VLOOKUP(A13,入力シート!$B$58:$AQ$67,25,FALSE))</f>
        <v/>
      </c>
      <c r="AO13" s="689"/>
      <c r="AP13" s="689"/>
      <c r="AQ13" s="689"/>
    </row>
    <row r="14" spans="1:43" ht="13.5" customHeight="1">
      <c r="A14" s="15">
        <v>4</v>
      </c>
      <c r="D14" s="51" t="str">
        <f>IF(E14="","","④")</f>
        <v/>
      </c>
      <c r="E14" s="693" t="str">
        <f>IF(VLOOKUP(A14,入力シート!$B$58:$H$67,3,FALSE)="","",VLOOKUP(A14,入力シート!$B$58:$K$67,3,FALSE))</f>
        <v/>
      </c>
      <c r="F14" s="693"/>
      <c r="G14" s="693"/>
      <c r="H14" s="693"/>
      <c r="I14" s="693"/>
      <c r="J14" s="693"/>
      <c r="K14" s="693">
        <f>IF(ISNA(VLOOKUP(A14,入力シート!$B$58:$H$67,8,FALSE)),"",VLOOKUP(A14,入力シート!$B$58:$K$67,8,FALSE))</f>
        <v>0</v>
      </c>
      <c r="L14" s="693"/>
      <c r="M14" s="693"/>
      <c r="N14" s="693"/>
      <c r="O14" s="693"/>
      <c r="P14" s="693"/>
      <c r="Q14" s="52"/>
      <c r="R14" s="52"/>
      <c r="S14" s="52"/>
      <c r="T14" s="60"/>
      <c r="U14" s="60"/>
      <c r="V14" s="60"/>
      <c r="W14" s="60"/>
      <c r="X14" s="60"/>
      <c r="Y14" s="27"/>
      <c r="Z14" s="27"/>
      <c r="AA14" s="27"/>
      <c r="AB14" s="27"/>
      <c r="AC14" s="27"/>
      <c r="AD14" s="27"/>
      <c r="AE14" s="27"/>
      <c r="AF14" s="27"/>
      <c r="AG14" s="61"/>
      <c r="AH14" s="61"/>
      <c r="AI14" s="61"/>
      <c r="AJ14" s="689" t="str">
        <f>IF(ISNA(VLOOKUP(A14,入力シート!$B$58:$AQ$67,30,FALSE)),"",VLOOKUP(A14,入力シート!$B$58:$AQ$67,30,FALSE))</f>
        <v/>
      </c>
      <c r="AK14" s="689"/>
      <c r="AL14" s="689"/>
      <c r="AM14" s="689"/>
      <c r="AN14" s="689" t="str">
        <f>IF(ISNA(VLOOKUP(A14,入力シート!$B$58:$AQ$67,25,FALSE)),"",VLOOKUP(A14,入力シート!$B$58:$AQ$67,25,FALSE))</f>
        <v/>
      </c>
      <c r="AO14" s="689"/>
      <c r="AP14" s="689"/>
      <c r="AQ14" s="689"/>
    </row>
    <row r="15" spans="1:43" ht="13.5" customHeight="1">
      <c r="A15" s="15">
        <v>5</v>
      </c>
      <c r="D15" s="51" t="str">
        <f>IF(E15="","","⑤")</f>
        <v/>
      </c>
      <c r="E15" s="693" t="str">
        <f>IF(VLOOKUP(A15,入力シート!$B$58:$H$67,3,FALSE)="","",VLOOKUP(A15,入力シート!$B$58:$K$67,3,FALSE))</f>
        <v/>
      </c>
      <c r="F15" s="693"/>
      <c r="G15" s="693"/>
      <c r="H15" s="693"/>
      <c r="I15" s="693"/>
      <c r="J15" s="693"/>
      <c r="K15" s="693">
        <f>IF(ISNA(VLOOKUP(A15,入力シート!$B$58:$H$67,8,FALSE)),"",VLOOKUP(A15,入力シート!$B$58:$K$67,8,FALSE))</f>
        <v>0</v>
      </c>
      <c r="L15" s="693"/>
      <c r="M15" s="693"/>
      <c r="N15" s="693"/>
      <c r="O15" s="693"/>
      <c r="P15" s="693"/>
      <c r="Q15" s="52"/>
      <c r="R15" s="52"/>
      <c r="S15" s="52"/>
      <c r="T15" s="60"/>
      <c r="U15" s="60"/>
      <c r="V15" s="60"/>
      <c r="W15" s="60"/>
      <c r="X15" s="60"/>
      <c r="Y15" s="27"/>
      <c r="Z15" s="27"/>
      <c r="AA15" s="27"/>
      <c r="AB15" s="27"/>
      <c r="AC15" s="27"/>
      <c r="AD15" s="27"/>
      <c r="AE15" s="27"/>
      <c r="AF15" s="27"/>
      <c r="AG15" s="61"/>
      <c r="AH15" s="61"/>
      <c r="AI15" s="61"/>
      <c r="AJ15" s="689" t="str">
        <f>IF(ISNA(VLOOKUP(A15,入力シート!$B$58:$AQ$67,30,FALSE)),"",VLOOKUP(A15,入力シート!$B$58:$AQ$67,30,FALSE))</f>
        <v/>
      </c>
      <c r="AK15" s="689"/>
      <c r="AL15" s="689"/>
      <c r="AM15" s="689"/>
      <c r="AN15" s="689" t="str">
        <f>IF(ISNA(VLOOKUP(A15,入力シート!$B$58:$AQ$67,25,FALSE)),"",VLOOKUP(A15,入力シート!$B$58:$AQ$67,25,FALSE))</f>
        <v/>
      </c>
      <c r="AO15" s="689"/>
      <c r="AP15" s="689"/>
      <c r="AQ15" s="689"/>
    </row>
    <row r="16" spans="1:43" ht="13.5" customHeight="1">
      <c r="A16" s="15">
        <v>6</v>
      </c>
      <c r="D16" s="51" t="str">
        <f>IF(E16="","","⑥")</f>
        <v/>
      </c>
      <c r="E16" s="693" t="str">
        <f>IF(VLOOKUP(A16,入力シート!$B$58:$H$67,3,FALSE)="","",VLOOKUP(A16,入力シート!$B$58:$K$67,3,FALSE))</f>
        <v/>
      </c>
      <c r="F16" s="693"/>
      <c r="G16" s="693"/>
      <c r="H16" s="693"/>
      <c r="I16" s="693"/>
      <c r="J16" s="693"/>
      <c r="K16" s="693">
        <f>IF(ISNA(VLOOKUP(A16,入力シート!$B$58:$H$67,8,FALSE)),"",VLOOKUP(A16,入力シート!$B$58:$K$67,8,FALSE))</f>
        <v>0</v>
      </c>
      <c r="L16" s="693"/>
      <c r="M16" s="693"/>
      <c r="N16" s="693"/>
      <c r="O16" s="693"/>
      <c r="P16" s="693"/>
      <c r="Q16" s="52"/>
      <c r="R16" s="52"/>
      <c r="S16" s="52"/>
      <c r="T16" s="60"/>
      <c r="U16" s="60"/>
      <c r="V16" s="60"/>
      <c r="W16" s="60"/>
      <c r="X16" s="60"/>
      <c r="Y16" s="27"/>
      <c r="Z16" s="27"/>
      <c r="AA16" s="27"/>
      <c r="AB16" s="27"/>
      <c r="AC16" s="27"/>
      <c r="AD16" s="27"/>
      <c r="AE16" s="27"/>
      <c r="AF16" s="27"/>
      <c r="AG16" s="61"/>
      <c r="AH16" s="61"/>
      <c r="AI16" s="61"/>
      <c r="AJ16" s="689" t="str">
        <f>IF(ISNA(VLOOKUP(A16,入力シート!$B$58:$AQ$67,30,FALSE)),"",VLOOKUP(A16,入力シート!$B$58:$AQ$67,30,FALSE))</f>
        <v/>
      </c>
      <c r="AK16" s="689"/>
      <c r="AL16" s="689"/>
      <c r="AM16" s="689"/>
      <c r="AN16" s="689" t="str">
        <f>IF(ISNA(VLOOKUP(A16,入力シート!$B$58:$AQ$67,25,FALSE)),"",VLOOKUP(A16,入力シート!$B$58:$AQ$67,25,FALSE))</f>
        <v/>
      </c>
      <c r="AO16" s="689"/>
      <c r="AP16" s="689"/>
      <c r="AQ16" s="689"/>
    </row>
    <row r="17" spans="1:43" ht="13.5" customHeight="1">
      <c r="A17" s="15">
        <v>7</v>
      </c>
      <c r="D17" s="51" t="str">
        <f>IF(E17="","","⑦")</f>
        <v/>
      </c>
      <c r="E17" s="693" t="str">
        <f>IF(VLOOKUP(A17,入力シート!$B$58:$H$67,3,FALSE)="","",VLOOKUP(A17,入力シート!$B$58:$K$67,3,FALSE))</f>
        <v/>
      </c>
      <c r="F17" s="693"/>
      <c r="G17" s="693"/>
      <c r="H17" s="693"/>
      <c r="I17" s="693"/>
      <c r="J17" s="693"/>
      <c r="K17" s="693">
        <f>IF(ISNA(VLOOKUP(A17,入力シート!$B$58:$H$67,8,FALSE)),"",VLOOKUP(A17,入力シート!$B$58:$K$67,8,FALSE))</f>
        <v>0</v>
      </c>
      <c r="L17" s="693"/>
      <c r="M17" s="693"/>
      <c r="N17" s="693"/>
      <c r="O17" s="693"/>
      <c r="P17" s="693"/>
      <c r="Q17" s="52"/>
      <c r="R17" s="52"/>
      <c r="S17" s="52"/>
      <c r="T17" s="60"/>
      <c r="U17" s="60"/>
      <c r="V17" s="60"/>
      <c r="W17" s="60"/>
      <c r="X17" s="60"/>
      <c r="Y17" s="27"/>
      <c r="Z17" s="27"/>
      <c r="AA17" s="27"/>
      <c r="AB17" s="27"/>
      <c r="AC17" s="27"/>
      <c r="AD17" s="27"/>
      <c r="AE17" s="27"/>
      <c r="AF17" s="27"/>
      <c r="AG17" s="61"/>
      <c r="AH17" s="61"/>
      <c r="AI17" s="61"/>
      <c r="AJ17" s="689" t="str">
        <f>IF(ISNA(VLOOKUP(A17,入力シート!$B$58:$AQ$67,30,FALSE)),"",VLOOKUP(A17,入力シート!$B$58:$AQ$67,30,FALSE))</f>
        <v/>
      </c>
      <c r="AK17" s="689"/>
      <c r="AL17" s="689"/>
      <c r="AM17" s="689"/>
      <c r="AN17" s="689" t="str">
        <f>IF(ISNA(VLOOKUP(A17,入力シート!$B$58:$AQ$67,25,FALSE)),"",VLOOKUP(A17,入力シート!$B$58:$AQ$67,25,FALSE))</f>
        <v/>
      </c>
      <c r="AO17" s="689"/>
      <c r="AP17" s="689"/>
      <c r="AQ17" s="689"/>
    </row>
    <row r="18" spans="1:43" ht="13.5" customHeight="1">
      <c r="A18" s="15">
        <v>8</v>
      </c>
      <c r="D18" s="51" t="str">
        <f>IF(E18="","","⑧")</f>
        <v/>
      </c>
      <c r="E18" s="693" t="str">
        <f>IF(VLOOKUP(A18,入力シート!$B$58:$H$67,3,FALSE)="","",VLOOKUP(A18,入力シート!$B$58:$K$67,3,FALSE))</f>
        <v/>
      </c>
      <c r="F18" s="693"/>
      <c r="G18" s="693"/>
      <c r="H18" s="693"/>
      <c r="I18" s="693"/>
      <c r="J18" s="693"/>
      <c r="K18" s="693">
        <f>IF(ISNA(VLOOKUP(A18,入力シート!$B$58:$H$67,8,FALSE)),"",VLOOKUP(A18,入力シート!$B$58:$K$67,8,FALSE))</f>
        <v>0</v>
      </c>
      <c r="L18" s="693"/>
      <c r="M18" s="693"/>
      <c r="N18" s="693"/>
      <c r="O18" s="693"/>
      <c r="P18" s="693"/>
      <c r="Q18" s="52"/>
      <c r="R18" s="52"/>
      <c r="S18" s="52"/>
      <c r="T18" s="60"/>
      <c r="U18" s="60"/>
      <c r="V18" s="60"/>
      <c r="W18" s="60"/>
      <c r="X18" s="60"/>
      <c r="Y18" s="27"/>
      <c r="Z18" s="27"/>
      <c r="AA18" s="27"/>
      <c r="AB18" s="27"/>
      <c r="AC18" s="27"/>
      <c r="AD18" s="27"/>
      <c r="AE18" s="27"/>
      <c r="AF18" s="27"/>
      <c r="AG18" s="61"/>
      <c r="AH18" s="61"/>
      <c r="AI18" s="61"/>
      <c r="AJ18" s="689" t="str">
        <f>IF(ISNA(VLOOKUP(A18,入力シート!$B$58:$AQ$67,30,FALSE)),"",VLOOKUP(A18,入力シート!$B$58:$AQ$67,30,FALSE))</f>
        <v/>
      </c>
      <c r="AK18" s="689"/>
      <c r="AL18" s="689"/>
      <c r="AM18" s="689"/>
      <c r="AN18" s="689" t="str">
        <f>IF(ISNA(VLOOKUP(A18,入力シート!$B$58:$AQ$67,25,FALSE)),"",VLOOKUP(A18,入力シート!$B$58:$AQ$67,25,FALSE))</f>
        <v/>
      </c>
      <c r="AO18" s="689"/>
      <c r="AP18" s="689"/>
      <c r="AQ18" s="689"/>
    </row>
    <row r="19" spans="1:43" ht="13.5" customHeight="1">
      <c r="A19" s="15">
        <v>9</v>
      </c>
      <c r="D19" s="51" t="str">
        <f>IF(E19="","","⑨")</f>
        <v/>
      </c>
      <c r="E19" s="693" t="str">
        <f>IF(VLOOKUP(A19,入力シート!$B$58:$H$67,3,FALSE)="","",VLOOKUP(A19,入力シート!$B$58:$K$67,3,FALSE))</f>
        <v/>
      </c>
      <c r="F19" s="693"/>
      <c r="G19" s="693"/>
      <c r="H19" s="693"/>
      <c r="I19" s="693"/>
      <c r="J19" s="693"/>
      <c r="K19" s="693">
        <f>IF(ISNA(VLOOKUP(A19,入力シート!$B$58:$H$67,8,FALSE)),"",VLOOKUP(A19,入力シート!$B$58:$K$67,8,FALSE))</f>
        <v>0</v>
      </c>
      <c r="L19" s="693"/>
      <c r="M19" s="693"/>
      <c r="N19" s="693"/>
      <c r="O19" s="693"/>
      <c r="P19" s="693"/>
      <c r="Q19" s="52"/>
      <c r="R19" s="52"/>
      <c r="S19" s="52"/>
      <c r="T19" s="60"/>
      <c r="U19" s="60"/>
      <c r="V19" s="60"/>
      <c r="W19" s="60"/>
      <c r="X19" s="60"/>
      <c r="Y19" s="27"/>
      <c r="Z19" s="27"/>
      <c r="AA19" s="27"/>
      <c r="AB19" s="27"/>
      <c r="AC19" s="27"/>
      <c r="AD19" s="27"/>
      <c r="AE19" s="27"/>
      <c r="AF19" s="27"/>
      <c r="AG19" s="61"/>
      <c r="AH19" s="61"/>
      <c r="AI19" s="61"/>
      <c r="AJ19" s="689" t="str">
        <f>IF(ISNA(VLOOKUP(A19,入力シート!$B$58:$AQ$67,30,FALSE)),"",VLOOKUP(A19,入力シート!$B$58:$AQ$67,30,FALSE))</f>
        <v/>
      </c>
      <c r="AK19" s="689"/>
      <c r="AL19" s="689"/>
      <c r="AM19" s="689"/>
      <c r="AN19" s="689" t="str">
        <f>IF(ISNA(VLOOKUP(A19,入力シート!$B$58:$AQ$67,25,FALSE)),"",VLOOKUP(A19,入力シート!$B$58:$AQ$67,25,FALSE))</f>
        <v/>
      </c>
      <c r="AO19" s="689"/>
      <c r="AP19" s="689"/>
      <c r="AQ19" s="689"/>
    </row>
    <row r="20" spans="1:43">
      <c r="A20" s="15">
        <v>10</v>
      </c>
      <c r="D20" s="51" t="str">
        <f>IF(E20="","","⑩")</f>
        <v/>
      </c>
      <c r="E20" s="693" t="str">
        <f>IF(VLOOKUP(A20,入力シート!$B$58:$H$67,3,FALSE)="","",VLOOKUP(A20,入力シート!$B$58:$K$67,3,FALSE))</f>
        <v/>
      </c>
      <c r="F20" s="693"/>
      <c r="G20" s="693"/>
      <c r="H20" s="693"/>
      <c r="I20" s="693"/>
      <c r="J20" s="693"/>
      <c r="K20" s="693">
        <f>IF(ISNA(VLOOKUP(A20,入力シート!$B$58:$H$67,8,FALSE)),"",VLOOKUP(A20,入力シート!$B$58:$K$67,8,FALSE))</f>
        <v>0</v>
      </c>
      <c r="L20" s="693"/>
      <c r="M20" s="693"/>
      <c r="N20" s="693"/>
      <c r="O20" s="693"/>
      <c r="P20" s="693"/>
      <c r="Q20" s="52"/>
      <c r="R20" s="52"/>
      <c r="S20" s="52"/>
      <c r="T20" s="60"/>
      <c r="U20" s="60"/>
      <c r="V20" s="60"/>
      <c r="W20" s="60"/>
      <c r="X20" s="60"/>
      <c r="Y20" s="27"/>
      <c r="Z20" s="27"/>
      <c r="AA20" s="27"/>
      <c r="AB20" s="27"/>
      <c r="AC20" s="27"/>
      <c r="AD20" s="27"/>
      <c r="AE20" s="27"/>
      <c r="AF20" s="27"/>
      <c r="AG20" s="61"/>
      <c r="AH20" s="61"/>
      <c r="AI20" s="61"/>
      <c r="AJ20" s="689" t="str">
        <f>IF(ISNA(VLOOKUP(A20,入力シート!$B$58:$AQ$67,30,FALSE)),"",VLOOKUP(A20,入力シート!$B$58:$AQ$67,30,FALSE))</f>
        <v/>
      </c>
      <c r="AK20" s="689"/>
      <c r="AL20" s="689"/>
      <c r="AM20" s="689"/>
      <c r="AN20" s="689" t="str">
        <f>IF(ISNA(VLOOKUP(A20,入力シート!$B$58:$AQ$67,25,FALSE)),"",VLOOKUP(A20,入力シート!$B$58:$AQ$67,25,FALSE))</f>
        <v/>
      </c>
      <c r="AO20" s="689"/>
      <c r="AP20" s="689"/>
      <c r="AQ20" s="689"/>
    </row>
    <row r="21" spans="1:43">
      <c r="D21" s="51"/>
      <c r="E21" s="52"/>
      <c r="F21" s="52"/>
      <c r="G21" s="52"/>
      <c r="H21" s="52"/>
      <c r="I21" s="52"/>
      <c r="J21" s="52"/>
      <c r="K21" s="52"/>
      <c r="L21" s="52"/>
      <c r="M21" s="52"/>
      <c r="N21" s="52"/>
      <c r="O21" s="52"/>
      <c r="P21" s="52"/>
      <c r="Q21" s="52"/>
      <c r="R21" s="52"/>
      <c r="S21" s="52"/>
      <c r="T21" s="52"/>
      <c r="U21" s="52"/>
      <c r="AG21" s="692"/>
      <c r="AH21" s="692"/>
      <c r="AI21" s="692"/>
      <c r="AJ21" s="689"/>
      <c r="AK21" s="689"/>
      <c r="AL21" s="689"/>
      <c r="AM21" s="689"/>
      <c r="AN21" s="689"/>
      <c r="AO21" s="689"/>
      <c r="AP21" s="689"/>
      <c r="AQ21" s="689"/>
    </row>
    <row r="22" spans="1:43">
      <c r="C22" s="137" t="s">
        <v>310</v>
      </c>
      <c r="D22" s="137"/>
      <c r="E22" s="137"/>
      <c r="F22" s="137"/>
      <c r="G22" s="137"/>
    </row>
    <row r="23" spans="1:43">
      <c r="F23" s="689">
        <f>SUM(AJ11:AM20)</f>
        <v>0</v>
      </c>
      <c r="G23" s="689"/>
      <c r="H23" s="689"/>
      <c r="I23" s="689"/>
      <c r="J23" s="689"/>
      <c r="K23" s="689"/>
      <c r="L23" s="689"/>
      <c r="M23" s="689"/>
      <c r="N23" s="15" t="s">
        <v>196</v>
      </c>
      <c r="O23" s="197" t="s">
        <v>311</v>
      </c>
      <c r="P23" s="197"/>
      <c r="Q23" s="197"/>
      <c r="R23" s="197"/>
      <c r="S23" s="197"/>
      <c r="T23" s="197"/>
      <c r="U23" s="197"/>
      <c r="V23" s="697">
        <f>SUM(AN11:AQ20)</f>
        <v>0</v>
      </c>
      <c r="W23" s="697"/>
      <c r="X23" s="697"/>
      <c r="Y23" s="697"/>
      <c r="Z23" s="697"/>
      <c r="AA23" s="697"/>
      <c r="AD23" s="53"/>
      <c r="AE23" s="53"/>
    </row>
    <row r="24" spans="1:43">
      <c r="F24" s="54"/>
      <c r="G24" s="54"/>
      <c r="H24" s="54"/>
      <c r="I24" s="54"/>
      <c r="J24" s="54"/>
      <c r="K24" s="54"/>
      <c r="L24" s="54"/>
      <c r="M24" s="54"/>
      <c r="V24" s="689"/>
      <c r="W24" s="689"/>
      <c r="X24" s="689"/>
      <c r="Y24" s="689"/>
      <c r="Z24" s="689"/>
      <c r="AA24" s="689"/>
      <c r="AB24" s="54"/>
      <c r="AC24" s="54"/>
      <c r="AD24" s="53"/>
      <c r="AE24" s="53"/>
    </row>
    <row r="25" spans="1:43">
      <c r="C25" s="137" t="s">
        <v>312</v>
      </c>
      <c r="D25" s="137"/>
      <c r="E25" s="137"/>
      <c r="F25" s="137"/>
      <c r="G25" s="137"/>
      <c r="H25" s="137"/>
    </row>
    <row r="26" spans="1:43">
      <c r="F26" s="690">
        <f>MAX(入力シート!M58:T67)</f>
        <v>0</v>
      </c>
      <c r="G26" s="690"/>
      <c r="H26" s="690"/>
      <c r="I26" s="690"/>
      <c r="J26" s="690"/>
      <c r="K26" s="690"/>
      <c r="L26" s="690"/>
      <c r="M26" s="690"/>
      <c r="N26" s="690"/>
    </row>
    <row r="28" spans="1:43">
      <c r="C28" s="137" t="s">
        <v>325</v>
      </c>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row>
    <row r="29" spans="1:43">
      <c r="D29" s="51" t="str">
        <f>D11</f>
        <v/>
      </c>
      <c r="E29" s="55"/>
      <c r="F29" s="688" t="str">
        <f>IF(D29="","",入力シート!AJ58)</f>
        <v/>
      </c>
      <c r="G29" s="688"/>
      <c r="H29" s="688"/>
      <c r="I29" s="688"/>
      <c r="J29" s="688"/>
      <c r="K29" s="688"/>
      <c r="L29" s="688"/>
      <c r="M29" s="688"/>
      <c r="N29" s="688"/>
      <c r="O29" s="688"/>
      <c r="P29" s="688"/>
      <c r="Q29" s="688"/>
      <c r="R29" s="688"/>
      <c r="S29" s="688"/>
      <c r="T29" s="688"/>
      <c r="U29" s="688"/>
      <c r="V29" s="688"/>
      <c r="W29" s="688"/>
      <c r="X29" s="688"/>
      <c r="Y29" s="688"/>
      <c r="Z29" s="688"/>
      <c r="AA29" s="688"/>
      <c r="AB29" s="688"/>
      <c r="AC29" s="688"/>
      <c r="AD29" s="688"/>
      <c r="AE29" s="688"/>
      <c r="AF29" s="688"/>
      <c r="AG29" s="688"/>
      <c r="AH29" s="688"/>
      <c r="AI29" s="55"/>
    </row>
    <row r="30" spans="1:43">
      <c r="D30" s="51" t="str">
        <f>D12</f>
        <v/>
      </c>
      <c r="E30" s="55"/>
      <c r="F30" s="688" t="str">
        <f>IF(D30="","",入力シート!AJ59)</f>
        <v/>
      </c>
      <c r="G30" s="688"/>
      <c r="H30" s="688"/>
      <c r="I30" s="688"/>
      <c r="J30" s="688"/>
      <c r="K30" s="688"/>
      <c r="L30" s="688"/>
      <c r="M30" s="688"/>
      <c r="N30" s="688"/>
      <c r="O30" s="688"/>
      <c r="P30" s="688"/>
      <c r="Q30" s="688"/>
      <c r="R30" s="688"/>
      <c r="S30" s="688"/>
      <c r="T30" s="688"/>
      <c r="U30" s="688"/>
      <c r="V30" s="688"/>
      <c r="W30" s="688"/>
      <c r="X30" s="688"/>
      <c r="Y30" s="688"/>
      <c r="Z30" s="688"/>
      <c r="AA30" s="688"/>
      <c r="AB30" s="688"/>
      <c r="AC30" s="688"/>
      <c r="AD30" s="688"/>
      <c r="AE30" s="688"/>
      <c r="AF30" s="688"/>
      <c r="AG30" s="688"/>
      <c r="AH30" s="688"/>
      <c r="AI30" s="55"/>
    </row>
    <row r="31" spans="1:43">
      <c r="D31" s="51" t="str">
        <f>D13</f>
        <v/>
      </c>
      <c r="E31" s="55"/>
      <c r="F31" s="688" t="str">
        <f>IF(D31="","",入力シート!AJ60)</f>
        <v/>
      </c>
      <c r="G31" s="688"/>
      <c r="H31" s="688"/>
      <c r="I31" s="688"/>
      <c r="J31" s="688"/>
      <c r="K31" s="688"/>
      <c r="L31" s="688"/>
      <c r="M31" s="688"/>
      <c r="N31" s="688"/>
      <c r="O31" s="688"/>
      <c r="P31" s="688"/>
      <c r="Q31" s="688"/>
      <c r="R31" s="688"/>
      <c r="S31" s="688"/>
      <c r="T31" s="688"/>
      <c r="U31" s="688"/>
      <c r="V31" s="688"/>
      <c r="W31" s="688"/>
      <c r="X31" s="688"/>
      <c r="Y31" s="688"/>
      <c r="Z31" s="688"/>
      <c r="AA31" s="688"/>
      <c r="AB31" s="688"/>
      <c r="AC31" s="688"/>
      <c r="AD31" s="688"/>
      <c r="AE31" s="688"/>
      <c r="AF31" s="688"/>
      <c r="AG31" s="688"/>
      <c r="AH31" s="688"/>
      <c r="AI31" s="55"/>
    </row>
    <row r="32" spans="1:43">
      <c r="D32" s="51" t="str">
        <f t="shared" ref="D32:D33" si="0">D14</f>
        <v/>
      </c>
      <c r="E32" s="55"/>
      <c r="F32" s="688" t="str">
        <f>IF(D32="","",入力シート!AJ61)</f>
        <v/>
      </c>
      <c r="G32" s="688"/>
      <c r="H32" s="688"/>
      <c r="I32" s="688"/>
      <c r="J32" s="688"/>
      <c r="K32" s="688"/>
      <c r="L32" s="688"/>
      <c r="M32" s="688"/>
      <c r="N32" s="688"/>
      <c r="O32" s="688"/>
      <c r="P32" s="688"/>
      <c r="Q32" s="688"/>
      <c r="R32" s="688"/>
      <c r="S32" s="688"/>
      <c r="T32" s="688"/>
      <c r="U32" s="688"/>
      <c r="V32" s="688"/>
      <c r="W32" s="688"/>
      <c r="X32" s="688"/>
      <c r="Y32" s="688"/>
      <c r="Z32" s="688"/>
      <c r="AA32" s="688"/>
      <c r="AB32" s="688"/>
      <c r="AC32" s="688"/>
      <c r="AD32" s="688"/>
      <c r="AE32" s="688"/>
      <c r="AF32" s="688"/>
      <c r="AG32" s="688"/>
      <c r="AH32" s="688"/>
      <c r="AI32" s="55"/>
    </row>
    <row r="33" spans="3:35">
      <c r="D33" s="51" t="str">
        <f t="shared" si="0"/>
        <v/>
      </c>
      <c r="E33" s="55"/>
      <c r="F33" s="688" t="str">
        <f>IF(D33="","",入力シート!AJ62)</f>
        <v/>
      </c>
      <c r="G33" s="688"/>
      <c r="H33" s="688"/>
      <c r="I33" s="688"/>
      <c r="J33" s="688"/>
      <c r="K33" s="688"/>
      <c r="L33" s="688"/>
      <c r="M33" s="688"/>
      <c r="N33" s="688"/>
      <c r="O33" s="688"/>
      <c r="P33" s="688"/>
      <c r="Q33" s="688"/>
      <c r="R33" s="688"/>
      <c r="S33" s="688"/>
      <c r="T33" s="688"/>
      <c r="U33" s="688"/>
      <c r="V33" s="688"/>
      <c r="W33" s="688"/>
      <c r="X33" s="688"/>
      <c r="Y33" s="688"/>
      <c r="Z33" s="688"/>
      <c r="AA33" s="688"/>
      <c r="AB33" s="688"/>
      <c r="AC33" s="688"/>
      <c r="AD33" s="688"/>
      <c r="AE33" s="688"/>
      <c r="AF33" s="688"/>
      <c r="AG33" s="688"/>
      <c r="AH33" s="688"/>
    </row>
    <row r="34" spans="3:35">
      <c r="D34" s="51" t="str">
        <f>D16</f>
        <v/>
      </c>
      <c r="E34" s="55"/>
      <c r="F34" s="688" t="str">
        <f>IF(D34="","",入力シート!AJ63)</f>
        <v/>
      </c>
      <c r="G34" s="688"/>
      <c r="H34" s="688"/>
      <c r="I34" s="688"/>
      <c r="J34" s="688"/>
      <c r="K34" s="688"/>
      <c r="L34" s="688"/>
      <c r="M34" s="688"/>
      <c r="N34" s="688"/>
      <c r="O34" s="688"/>
      <c r="P34" s="688"/>
      <c r="Q34" s="688"/>
      <c r="R34" s="688"/>
      <c r="S34" s="688"/>
      <c r="T34" s="688"/>
      <c r="U34" s="688"/>
      <c r="V34" s="688"/>
      <c r="W34" s="688"/>
      <c r="X34" s="688"/>
      <c r="Y34" s="688"/>
      <c r="Z34" s="688"/>
      <c r="AA34" s="688"/>
      <c r="AB34" s="688"/>
      <c r="AC34" s="688"/>
      <c r="AD34" s="688"/>
      <c r="AE34" s="688"/>
      <c r="AF34" s="688"/>
      <c r="AG34" s="688"/>
      <c r="AH34" s="688"/>
      <c r="AI34" s="55"/>
    </row>
    <row r="35" spans="3:35">
      <c r="D35" s="51" t="str">
        <f>D17</f>
        <v/>
      </c>
      <c r="E35" s="55"/>
      <c r="F35" s="688" t="str">
        <f>IF(D35="","",入力シート!AJ64)</f>
        <v/>
      </c>
      <c r="G35" s="688"/>
      <c r="H35" s="688"/>
      <c r="I35" s="688"/>
      <c r="J35" s="688"/>
      <c r="K35" s="688"/>
      <c r="L35" s="688"/>
      <c r="M35" s="688"/>
      <c r="N35" s="688"/>
      <c r="O35" s="688"/>
      <c r="P35" s="688"/>
      <c r="Q35" s="688"/>
      <c r="R35" s="688"/>
      <c r="S35" s="688"/>
      <c r="T35" s="688"/>
      <c r="U35" s="688"/>
      <c r="V35" s="688"/>
      <c r="W35" s="688"/>
      <c r="X35" s="688"/>
      <c r="Y35" s="688"/>
      <c r="Z35" s="688"/>
      <c r="AA35" s="688"/>
      <c r="AB35" s="688"/>
      <c r="AC35" s="688"/>
      <c r="AD35" s="688"/>
      <c r="AE35" s="688"/>
      <c r="AF35" s="688"/>
      <c r="AG35" s="688"/>
      <c r="AH35" s="688"/>
      <c r="AI35" s="55"/>
    </row>
    <row r="36" spans="3:35">
      <c r="D36" s="51" t="str">
        <f>D18</f>
        <v/>
      </c>
      <c r="E36" s="55"/>
      <c r="F36" s="688" t="str">
        <f>IF(D36="","",入力シート!AJ65)</f>
        <v/>
      </c>
      <c r="G36" s="688"/>
      <c r="H36" s="688"/>
      <c r="I36" s="688"/>
      <c r="J36" s="688"/>
      <c r="K36" s="688"/>
      <c r="L36" s="688"/>
      <c r="M36" s="688"/>
      <c r="N36" s="688"/>
      <c r="O36" s="688"/>
      <c r="P36" s="688"/>
      <c r="Q36" s="688"/>
      <c r="R36" s="688"/>
      <c r="S36" s="688"/>
      <c r="T36" s="688"/>
      <c r="U36" s="688"/>
      <c r="V36" s="688"/>
      <c r="W36" s="688"/>
      <c r="X36" s="688"/>
      <c r="Y36" s="688"/>
      <c r="Z36" s="688"/>
      <c r="AA36" s="688"/>
      <c r="AB36" s="688"/>
      <c r="AC36" s="688"/>
      <c r="AD36" s="688"/>
      <c r="AE36" s="688"/>
      <c r="AF36" s="688"/>
      <c r="AG36" s="688"/>
      <c r="AH36" s="688"/>
      <c r="AI36" s="55"/>
    </row>
    <row r="37" spans="3:35">
      <c r="D37" s="51" t="str">
        <f t="shared" ref="D37:D38" si="1">D19</f>
        <v/>
      </c>
      <c r="E37" s="55"/>
      <c r="F37" s="688" t="str">
        <f>IF(D37="","",入力シート!AJ66)</f>
        <v/>
      </c>
      <c r="G37" s="688"/>
      <c r="H37" s="688"/>
      <c r="I37" s="688"/>
      <c r="J37" s="688"/>
      <c r="K37" s="688"/>
      <c r="L37" s="688"/>
      <c r="M37" s="688"/>
      <c r="N37" s="688"/>
      <c r="O37" s="688"/>
      <c r="P37" s="688"/>
      <c r="Q37" s="688"/>
      <c r="R37" s="688"/>
      <c r="S37" s="688"/>
      <c r="T37" s="688"/>
      <c r="U37" s="688"/>
      <c r="V37" s="688"/>
      <c r="W37" s="688"/>
      <c r="X37" s="688"/>
      <c r="Y37" s="688"/>
      <c r="Z37" s="688"/>
      <c r="AA37" s="688"/>
      <c r="AB37" s="688"/>
      <c r="AC37" s="688"/>
      <c r="AD37" s="688"/>
      <c r="AE37" s="688"/>
      <c r="AF37" s="688"/>
      <c r="AG37" s="688"/>
      <c r="AH37" s="688"/>
      <c r="AI37" s="55"/>
    </row>
    <row r="38" spans="3:35">
      <c r="D38" s="51" t="str">
        <f t="shared" si="1"/>
        <v/>
      </c>
      <c r="E38" s="55"/>
      <c r="F38" s="688" t="str">
        <f>IF(D38="","",入力シート!AJ67)</f>
        <v/>
      </c>
      <c r="G38" s="688"/>
      <c r="H38" s="688"/>
      <c r="I38" s="688"/>
      <c r="J38" s="688"/>
      <c r="K38" s="688"/>
      <c r="L38" s="688"/>
      <c r="M38" s="688"/>
      <c r="N38" s="688"/>
      <c r="O38" s="688"/>
      <c r="P38" s="688"/>
      <c r="Q38" s="688"/>
      <c r="R38" s="688"/>
      <c r="S38" s="688"/>
      <c r="T38" s="688"/>
      <c r="U38" s="688"/>
      <c r="V38" s="688"/>
      <c r="W38" s="688"/>
      <c r="X38" s="688"/>
      <c r="Y38" s="688"/>
      <c r="Z38" s="688"/>
      <c r="AA38" s="688"/>
      <c r="AB38" s="688"/>
      <c r="AC38" s="688"/>
      <c r="AD38" s="688"/>
      <c r="AE38" s="688"/>
      <c r="AF38" s="688"/>
      <c r="AG38" s="688"/>
      <c r="AH38" s="688"/>
    </row>
    <row r="40" spans="3:35">
      <c r="C40" s="137" t="s">
        <v>326</v>
      </c>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row>
    <row r="41" spans="3:35">
      <c r="F41" s="700" t="s">
        <v>316</v>
      </c>
      <c r="G41" s="700"/>
      <c r="H41" s="700"/>
      <c r="I41" s="700"/>
      <c r="J41" s="700"/>
      <c r="K41" s="700"/>
      <c r="L41" s="700"/>
      <c r="M41" s="700"/>
    </row>
    <row r="42" spans="3:35">
      <c r="F42" s="56"/>
      <c r="G42" s="56"/>
      <c r="H42" s="56"/>
      <c r="I42" s="56"/>
      <c r="J42" s="56"/>
      <c r="K42" s="56"/>
      <c r="L42" s="56"/>
      <c r="M42" s="56"/>
    </row>
    <row r="44" spans="3:35">
      <c r="D44" s="137" t="s">
        <v>317</v>
      </c>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row>
    <row r="45" spans="3:35">
      <c r="D45" s="701" t="str">
        <f>入力シート!F132</f>
        <v/>
      </c>
      <c r="E45" s="701"/>
      <c r="F45" s="701"/>
      <c r="G45" s="701"/>
      <c r="H45" s="701"/>
      <c r="I45" s="701"/>
      <c r="J45" s="701"/>
      <c r="K45" s="701"/>
      <c r="L45" s="197" t="s">
        <v>318</v>
      </c>
      <c r="M45" s="197"/>
      <c r="N45" s="197"/>
      <c r="O45" s="197"/>
    </row>
    <row r="46" spans="3:35">
      <c r="E46" s="700" t="s">
        <v>319</v>
      </c>
      <c r="F46" s="700"/>
      <c r="G46" s="700"/>
      <c r="H46" s="700"/>
      <c r="I46" s="700"/>
      <c r="J46" s="700"/>
      <c r="K46" s="55"/>
      <c r="L46" s="55"/>
    </row>
    <row r="47" spans="3:35">
      <c r="F47" s="412" t="s">
        <v>320</v>
      </c>
      <c r="G47" s="412"/>
      <c r="H47" s="412"/>
      <c r="I47" s="412"/>
      <c r="J47" s="197">
        <f>入力シート!F133</f>
        <v>0</v>
      </c>
      <c r="K47" s="197"/>
      <c r="L47" s="197"/>
      <c r="M47" s="197"/>
      <c r="N47" s="197"/>
      <c r="O47" s="197"/>
      <c r="P47" s="197"/>
      <c r="Q47" s="9"/>
      <c r="R47" s="9"/>
      <c r="S47" s="9"/>
      <c r="T47" s="412" t="s">
        <v>321</v>
      </c>
      <c r="U47" s="412"/>
      <c r="V47" s="412"/>
      <c r="W47" s="412"/>
      <c r="X47" s="197">
        <f>入力シート!Q133</f>
        <v>0</v>
      </c>
      <c r="Y47" s="197"/>
      <c r="Z47" s="197"/>
      <c r="AA47" s="197"/>
      <c r="AB47" s="197"/>
      <c r="AC47" s="197"/>
      <c r="AD47" s="197"/>
      <c r="AE47" s="197"/>
      <c r="AF47" s="57"/>
      <c r="AG47" s="9"/>
      <c r="AH47" s="9"/>
    </row>
    <row r="48" spans="3:35">
      <c r="F48" s="47"/>
      <c r="G48" s="47"/>
      <c r="H48" s="47"/>
      <c r="I48" s="47"/>
      <c r="T48" s="47"/>
      <c r="U48" s="47"/>
      <c r="V48" s="47"/>
      <c r="W48" s="47"/>
      <c r="AF48" s="12"/>
    </row>
    <row r="49" spans="2:35">
      <c r="F49" s="412" t="s">
        <v>320</v>
      </c>
      <c r="G49" s="412"/>
      <c r="H49" s="412"/>
      <c r="I49" s="412"/>
      <c r="J49" s="197">
        <f>入力シート!F134</f>
        <v>0</v>
      </c>
      <c r="K49" s="197"/>
      <c r="L49" s="197"/>
      <c r="M49" s="197"/>
      <c r="N49" s="197"/>
      <c r="O49" s="197"/>
      <c r="P49" s="197"/>
      <c r="Q49" s="9"/>
      <c r="R49" s="9"/>
      <c r="S49" s="9"/>
      <c r="T49" s="412" t="s">
        <v>321</v>
      </c>
      <c r="U49" s="412"/>
      <c r="V49" s="412"/>
      <c r="W49" s="412"/>
      <c r="X49" s="197">
        <f>入力シート!Q134</f>
        <v>0</v>
      </c>
      <c r="Y49" s="197"/>
      <c r="Z49" s="197"/>
      <c r="AA49" s="197"/>
      <c r="AB49" s="197"/>
      <c r="AC49" s="197"/>
      <c r="AD49" s="197"/>
      <c r="AE49" s="197"/>
      <c r="AF49" s="57"/>
      <c r="AG49" s="9"/>
      <c r="AH49" s="9"/>
    </row>
    <row r="50" spans="2:35">
      <c r="F50" s="47"/>
      <c r="G50" s="47"/>
      <c r="H50" s="47"/>
      <c r="I50" s="47"/>
      <c r="J50" s="9"/>
      <c r="K50" s="9"/>
      <c r="L50" s="9"/>
      <c r="M50" s="9"/>
      <c r="N50" s="9"/>
      <c r="O50" s="9"/>
      <c r="P50" s="9"/>
      <c r="Q50" s="9"/>
      <c r="R50" s="9"/>
      <c r="S50" s="9"/>
      <c r="T50" s="47"/>
      <c r="U50" s="47"/>
      <c r="V50" s="47"/>
      <c r="W50" s="47"/>
      <c r="X50" s="9"/>
      <c r="Y50" s="9"/>
      <c r="Z50" s="9"/>
      <c r="AA50" s="9"/>
      <c r="AB50" s="9"/>
      <c r="AC50" s="9"/>
      <c r="AD50" s="9"/>
      <c r="AE50" s="9"/>
      <c r="AF50" s="9"/>
      <c r="AG50" s="9"/>
      <c r="AH50" s="9"/>
    </row>
    <row r="51" spans="2:35">
      <c r="F51" s="47"/>
      <c r="G51" s="47"/>
      <c r="H51" s="47"/>
      <c r="I51" s="47"/>
      <c r="J51" s="9"/>
      <c r="K51" s="9"/>
      <c r="L51" s="9"/>
      <c r="M51" s="9"/>
      <c r="N51" s="9"/>
      <c r="O51" s="9"/>
      <c r="P51" s="9"/>
      <c r="Q51" s="9"/>
      <c r="R51" s="9"/>
      <c r="S51" s="9"/>
      <c r="T51" s="47"/>
      <c r="U51" s="47"/>
      <c r="V51" s="47"/>
      <c r="W51" s="47"/>
      <c r="X51" s="9"/>
      <c r="Y51" s="9"/>
      <c r="Z51" s="9"/>
      <c r="AA51" s="9"/>
      <c r="AB51" s="9"/>
      <c r="AC51" s="9"/>
      <c r="AD51" s="9"/>
      <c r="AE51" s="9"/>
      <c r="AF51" s="9"/>
      <c r="AG51" s="9"/>
      <c r="AH51" s="9"/>
    </row>
    <row r="52" spans="2:35">
      <c r="F52" s="47"/>
      <c r="G52" s="47"/>
      <c r="H52" s="47"/>
      <c r="I52" s="47"/>
      <c r="J52" s="9"/>
      <c r="K52" s="9"/>
      <c r="L52" s="9"/>
      <c r="M52" s="9"/>
      <c r="N52" s="9"/>
      <c r="O52" s="9"/>
      <c r="P52" s="9"/>
      <c r="Q52" s="9"/>
      <c r="R52" s="9"/>
      <c r="S52" s="9"/>
      <c r="T52" s="47"/>
      <c r="U52" s="47"/>
      <c r="V52" s="47"/>
      <c r="W52" s="47"/>
      <c r="X52" s="9"/>
      <c r="Y52" s="9"/>
      <c r="Z52" s="9"/>
      <c r="AA52" s="9"/>
      <c r="AB52" s="9"/>
      <c r="AC52" s="9"/>
      <c r="AD52" s="9"/>
      <c r="AE52" s="9"/>
      <c r="AF52" s="9"/>
      <c r="AG52" s="9"/>
      <c r="AH52" s="9"/>
    </row>
    <row r="53" spans="2:35">
      <c r="F53" s="47"/>
      <c r="G53" s="47"/>
      <c r="H53" s="47"/>
      <c r="I53" s="47"/>
      <c r="J53" s="9"/>
      <c r="K53" s="9"/>
      <c r="L53" s="9"/>
      <c r="M53" s="9"/>
      <c r="N53" s="9"/>
      <c r="O53" s="9"/>
      <c r="P53" s="9"/>
      <c r="Q53" s="9"/>
      <c r="R53" s="9"/>
      <c r="S53" s="9"/>
      <c r="T53" s="47"/>
      <c r="U53" s="47"/>
      <c r="V53" s="47"/>
      <c r="W53" s="47"/>
      <c r="X53" s="9"/>
      <c r="Y53" s="9"/>
      <c r="Z53" s="9"/>
      <c r="AA53" s="9"/>
      <c r="AB53" s="9"/>
      <c r="AC53" s="9"/>
      <c r="AD53" s="9"/>
      <c r="AE53" s="9"/>
      <c r="AF53" s="9"/>
      <c r="AG53" s="9"/>
      <c r="AH53" s="9"/>
    </row>
    <row r="54" spans="2:35" ht="13.15" customHeight="1">
      <c r="B54" s="698" t="s">
        <v>322</v>
      </c>
      <c r="C54" s="698"/>
      <c r="D54" s="699" t="s">
        <v>323</v>
      </c>
      <c r="E54" s="699"/>
      <c r="F54" s="699"/>
      <c r="G54" s="699"/>
      <c r="H54" s="699"/>
      <c r="I54" s="699"/>
      <c r="J54" s="699"/>
      <c r="K54" s="699"/>
      <c r="L54" s="699"/>
      <c r="M54" s="699"/>
      <c r="N54" s="699"/>
      <c r="O54" s="699"/>
      <c r="P54" s="699"/>
      <c r="Q54" s="699"/>
      <c r="R54" s="699"/>
      <c r="S54" s="699"/>
      <c r="T54" s="699"/>
      <c r="U54" s="699"/>
      <c r="V54" s="699"/>
      <c r="W54" s="699"/>
      <c r="X54" s="699"/>
      <c r="Y54" s="699"/>
      <c r="Z54" s="699"/>
      <c r="AA54" s="699"/>
      <c r="AB54" s="699"/>
      <c r="AC54" s="699"/>
      <c r="AD54" s="699"/>
      <c r="AE54" s="699"/>
      <c r="AF54" s="699"/>
      <c r="AG54" s="699"/>
      <c r="AH54" s="699"/>
      <c r="AI54" s="699"/>
    </row>
    <row r="55" spans="2:35">
      <c r="B55" s="58"/>
      <c r="C55" s="58"/>
      <c r="D55" s="699"/>
      <c r="E55" s="699"/>
      <c r="F55" s="699"/>
      <c r="G55" s="699"/>
      <c r="H55" s="699"/>
      <c r="I55" s="699"/>
      <c r="J55" s="699"/>
      <c r="K55" s="699"/>
      <c r="L55" s="699"/>
      <c r="M55" s="699"/>
      <c r="N55" s="699"/>
      <c r="O55" s="699"/>
      <c r="P55" s="699"/>
      <c r="Q55" s="699"/>
      <c r="R55" s="699"/>
      <c r="S55" s="699"/>
      <c r="T55" s="699"/>
      <c r="U55" s="699"/>
      <c r="V55" s="699"/>
      <c r="W55" s="699"/>
      <c r="X55" s="699"/>
      <c r="Y55" s="699"/>
      <c r="Z55" s="699"/>
      <c r="AA55" s="699"/>
      <c r="AB55" s="699"/>
      <c r="AC55" s="699"/>
      <c r="AD55" s="699"/>
      <c r="AE55" s="699"/>
      <c r="AF55" s="699"/>
      <c r="AG55" s="699"/>
      <c r="AH55" s="699"/>
      <c r="AI55" s="699"/>
    </row>
    <row r="56" spans="2:35">
      <c r="B56" s="59"/>
      <c r="C56" s="59"/>
      <c r="D56" s="699"/>
      <c r="E56" s="699"/>
      <c r="F56" s="699"/>
      <c r="G56" s="699"/>
      <c r="H56" s="699"/>
      <c r="I56" s="699"/>
      <c r="J56" s="699"/>
      <c r="K56" s="699"/>
      <c r="L56" s="699"/>
      <c r="M56" s="699"/>
      <c r="N56" s="699"/>
      <c r="O56" s="699"/>
      <c r="P56" s="699"/>
      <c r="Q56" s="699"/>
      <c r="R56" s="699"/>
      <c r="S56" s="699"/>
      <c r="T56" s="699"/>
      <c r="U56" s="699"/>
      <c r="V56" s="699"/>
      <c r="W56" s="699"/>
      <c r="X56" s="699"/>
      <c r="Y56" s="699"/>
      <c r="Z56" s="699"/>
      <c r="AA56" s="699"/>
      <c r="AB56" s="699"/>
      <c r="AC56" s="699"/>
      <c r="AD56" s="699"/>
      <c r="AE56" s="699"/>
      <c r="AF56" s="699"/>
      <c r="AG56" s="699"/>
      <c r="AH56" s="699"/>
      <c r="AI56" s="699"/>
    </row>
  </sheetData>
  <sheetProtection sheet="1" objects="1" scenarios="1"/>
  <mergeCells count="83">
    <mergeCell ref="B1:AI1"/>
    <mergeCell ref="B2:AI2"/>
    <mergeCell ref="B6:AI6"/>
    <mergeCell ref="AJ10:AM10"/>
    <mergeCell ref="AN10:AQ10"/>
    <mergeCell ref="AN13:AQ13"/>
    <mergeCell ref="AJ14:AM14"/>
    <mergeCell ref="AN14:AQ14"/>
    <mergeCell ref="AJ13:AM13"/>
    <mergeCell ref="AJ11:AM11"/>
    <mergeCell ref="AN11:AQ11"/>
    <mergeCell ref="AJ12:AM12"/>
    <mergeCell ref="AN12:AQ12"/>
    <mergeCell ref="AN15:AQ15"/>
    <mergeCell ref="AJ16:AM16"/>
    <mergeCell ref="AN16:AQ16"/>
    <mergeCell ref="E15:J15"/>
    <mergeCell ref="E16:J16"/>
    <mergeCell ref="AJ15:AM15"/>
    <mergeCell ref="K15:P15"/>
    <mergeCell ref="AN17:AQ17"/>
    <mergeCell ref="AJ18:AM18"/>
    <mergeCell ref="AN18:AQ18"/>
    <mergeCell ref="E17:J17"/>
    <mergeCell ref="E18:J18"/>
    <mergeCell ref="AJ17:AM17"/>
    <mergeCell ref="K18:P18"/>
    <mergeCell ref="AN19:AQ19"/>
    <mergeCell ref="AJ20:AM20"/>
    <mergeCell ref="AN20:AQ20"/>
    <mergeCell ref="E19:J19"/>
    <mergeCell ref="E20:J20"/>
    <mergeCell ref="AJ19:AM19"/>
    <mergeCell ref="K19:P19"/>
    <mergeCell ref="K20:P20"/>
    <mergeCell ref="AJ21:AM21"/>
    <mergeCell ref="AN21:AQ21"/>
    <mergeCell ref="F23:M23"/>
    <mergeCell ref="O23:U23"/>
    <mergeCell ref="V23:AA23"/>
    <mergeCell ref="C22:G22"/>
    <mergeCell ref="D44:AI44"/>
    <mergeCell ref="C40:AI40"/>
    <mergeCell ref="F29:AH29"/>
    <mergeCell ref="F30:AH30"/>
    <mergeCell ref="F31:AH31"/>
    <mergeCell ref="F32:AH32"/>
    <mergeCell ref="F33:AH33"/>
    <mergeCell ref="F34:AH34"/>
    <mergeCell ref="F35:AH35"/>
    <mergeCell ref="F36:AH36"/>
    <mergeCell ref="F37:AH37"/>
    <mergeCell ref="F38:AH38"/>
    <mergeCell ref="F41:M41"/>
    <mergeCell ref="B54:C54"/>
    <mergeCell ref="D54:AI56"/>
    <mergeCell ref="D45:K45"/>
    <mergeCell ref="L45:O45"/>
    <mergeCell ref="E46:J46"/>
    <mergeCell ref="F47:I47"/>
    <mergeCell ref="J47:P47"/>
    <mergeCell ref="T47:W47"/>
    <mergeCell ref="X47:AE47"/>
    <mergeCell ref="F49:I49"/>
    <mergeCell ref="J49:P49"/>
    <mergeCell ref="T49:W49"/>
    <mergeCell ref="X49:AE49"/>
    <mergeCell ref="C28:AI28"/>
    <mergeCell ref="C10:AI10"/>
    <mergeCell ref="E11:J11"/>
    <mergeCell ref="E12:J12"/>
    <mergeCell ref="E13:J13"/>
    <mergeCell ref="E14:J14"/>
    <mergeCell ref="K11:P11"/>
    <mergeCell ref="K12:P12"/>
    <mergeCell ref="K13:P13"/>
    <mergeCell ref="K14:P14"/>
    <mergeCell ref="V24:AA24"/>
    <mergeCell ref="F26:N26"/>
    <mergeCell ref="C25:H25"/>
    <mergeCell ref="AG21:AI21"/>
    <mergeCell ref="K16:P16"/>
    <mergeCell ref="K17:P17"/>
  </mergeCells>
  <phoneticPr fontId="7"/>
  <printOptions horizontalCentered="1"/>
  <pageMargins left="0.70866141732283472" right="0.70866141732283472" top="0.74803149606299213" bottom="0.74803149606299213" header="0.31496062992125984" footer="0.31496062992125984"/>
  <pageSetup paperSize="9" scale="81" orientation="portrait" blackAndWhite="1" r:id="rId1"/>
  <headerFooter>
    <oddFooter xml:space="preserve">&amp;C&amp;8
</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masahide.fukumoto</cp:lastModifiedBy>
  <cp:revision/>
  <dcterms:created xsi:type="dcterms:W3CDTF">2013-05-08T02:57:49Z</dcterms:created>
  <dcterms:modified xsi:type="dcterms:W3CDTF">2025-10-28T07:10:40Z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2021-10-27T08:19:09Z</vt:filetime>
  </property>
</Properties>
</file>